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doc$\zugnaf\Documents\"/>
    </mc:Choice>
  </mc:AlternateContent>
  <bookViews>
    <workbookView xWindow="0" yWindow="0" windowWidth="28800" windowHeight="12330" activeTab="3"/>
  </bookViews>
  <sheets>
    <sheet name="2018-19" sheetId="5" r:id="rId1"/>
    <sheet name="2019-20" sheetId="7" r:id="rId2"/>
    <sheet name="2020-21" sheetId="8" r:id="rId3"/>
    <sheet name="2021-22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" i="10" l="1"/>
  <c r="AQ16" i="10"/>
  <c r="AQ19" i="10"/>
  <c r="AQ23" i="10"/>
  <c r="AQ27" i="10"/>
  <c r="AQ31" i="10"/>
  <c r="AQ35" i="10"/>
  <c r="AQ39" i="10"/>
  <c r="AQ43" i="10"/>
  <c r="AE9" i="10"/>
  <c r="AQ9" i="10" s="1"/>
  <c r="AE10" i="10"/>
  <c r="AE11" i="10"/>
  <c r="AQ11" i="10" s="1"/>
  <c r="AE13" i="10"/>
  <c r="AQ13" i="10" s="1"/>
  <c r="AE14" i="10"/>
  <c r="AQ14" i="10" s="1"/>
  <c r="AE12" i="10"/>
  <c r="AQ12" i="10" s="1"/>
  <c r="AE16" i="10"/>
  <c r="AE17" i="10"/>
  <c r="AQ17" i="10" s="1"/>
  <c r="AE15" i="10"/>
  <c r="AQ15" i="10" s="1"/>
  <c r="AE18" i="10"/>
  <c r="AQ18" i="10" s="1"/>
  <c r="AE19" i="10"/>
  <c r="AE20" i="10"/>
  <c r="AQ20" i="10" s="1"/>
  <c r="AE21" i="10"/>
  <c r="AQ21" i="10" s="1"/>
  <c r="AE22" i="10"/>
  <c r="AQ22" i="10" s="1"/>
  <c r="AE23" i="10"/>
  <c r="AE24" i="10"/>
  <c r="AQ24" i="10" s="1"/>
  <c r="AE26" i="10"/>
  <c r="AQ26" i="10" s="1"/>
  <c r="AE25" i="10"/>
  <c r="AQ25" i="10" s="1"/>
  <c r="AE27" i="10"/>
  <c r="AE28" i="10"/>
  <c r="AQ28" i="10" s="1"/>
  <c r="AE29" i="10"/>
  <c r="AQ29" i="10" s="1"/>
  <c r="AE30" i="10"/>
  <c r="AQ30" i="10" s="1"/>
  <c r="AE31" i="10"/>
  <c r="AE32" i="10"/>
  <c r="AQ32" i="10" s="1"/>
  <c r="AE33" i="10"/>
  <c r="AQ33" i="10" s="1"/>
  <c r="AE34" i="10"/>
  <c r="AQ34" i="10" s="1"/>
  <c r="AE35" i="10"/>
  <c r="AE36" i="10"/>
  <c r="AQ36" i="10" s="1"/>
  <c r="AE37" i="10"/>
  <c r="AQ37" i="10" s="1"/>
  <c r="AE38" i="10"/>
  <c r="AQ38" i="10" s="1"/>
  <c r="AE39" i="10"/>
  <c r="AE40" i="10"/>
  <c r="AQ40" i="10" s="1"/>
  <c r="AE41" i="10"/>
  <c r="AQ41" i="10" s="1"/>
  <c r="AE42" i="10"/>
  <c r="AQ42" i="10" s="1"/>
  <c r="AE43" i="10"/>
  <c r="AE6" i="10"/>
  <c r="AE7" i="10" s="1"/>
  <c r="AC6" i="10" l="1"/>
  <c r="AA6" i="10"/>
  <c r="Y6" i="10"/>
  <c r="W6" i="10"/>
  <c r="AC43" i="10"/>
  <c r="AP43" i="10" s="1"/>
  <c r="AC42" i="10"/>
  <c r="AP42" i="10" s="1"/>
  <c r="AC41" i="10"/>
  <c r="AP41" i="10" s="1"/>
  <c r="AC40" i="10"/>
  <c r="AP40" i="10" s="1"/>
  <c r="AC39" i="10"/>
  <c r="AP39" i="10" s="1"/>
  <c r="AC38" i="10"/>
  <c r="AP38" i="10" s="1"/>
  <c r="AC37" i="10"/>
  <c r="AP37" i="10" s="1"/>
  <c r="AC36" i="10"/>
  <c r="AP36" i="10" s="1"/>
  <c r="AC35" i="10"/>
  <c r="AP35" i="10" s="1"/>
  <c r="AC34" i="10"/>
  <c r="AP34" i="10" s="1"/>
  <c r="AC33" i="10"/>
  <c r="AP33" i="10" s="1"/>
  <c r="AC32" i="10"/>
  <c r="AP32" i="10" s="1"/>
  <c r="AC31" i="10"/>
  <c r="AP31" i="10" s="1"/>
  <c r="AC30" i="10"/>
  <c r="AP30" i="10" s="1"/>
  <c r="AC29" i="10"/>
  <c r="AP29" i="10" s="1"/>
  <c r="AC28" i="10"/>
  <c r="AP28" i="10" s="1"/>
  <c r="AC27" i="10"/>
  <c r="AP27" i="10" s="1"/>
  <c r="AC25" i="10"/>
  <c r="AP25" i="10" s="1"/>
  <c r="AC26" i="10"/>
  <c r="AP26" i="10" s="1"/>
  <c r="AC24" i="10"/>
  <c r="AP24" i="10" s="1"/>
  <c r="AC23" i="10"/>
  <c r="AP23" i="10" s="1"/>
  <c r="AC22" i="10"/>
  <c r="AP22" i="10" s="1"/>
  <c r="AC21" i="10"/>
  <c r="AP21" i="10" s="1"/>
  <c r="AC20" i="10"/>
  <c r="AP20" i="10" s="1"/>
  <c r="AC19" i="10"/>
  <c r="AP19" i="10" s="1"/>
  <c r="AC18" i="10"/>
  <c r="AP18" i="10" s="1"/>
  <c r="AC15" i="10"/>
  <c r="AP15" i="10" s="1"/>
  <c r="AC17" i="10"/>
  <c r="AP17" i="10" s="1"/>
  <c r="AC16" i="10"/>
  <c r="AP16" i="10" s="1"/>
  <c r="AC12" i="10"/>
  <c r="AP12" i="10" s="1"/>
  <c r="AC14" i="10"/>
  <c r="AP14" i="10" s="1"/>
  <c r="AC11" i="10"/>
  <c r="AP11" i="10" s="1"/>
  <c r="AC10" i="10"/>
  <c r="AP10" i="10" s="1"/>
  <c r="AC9" i="10"/>
  <c r="AP9" i="10" s="1"/>
  <c r="AC7" i="10"/>
  <c r="AC13" i="10" s="1"/>
  <c r="AP13" i="10" s="1"/>
  <c r="AA43" i="10" l="1"/>
  <c r="AO43" i="10" s="1"/>
  <c r="AA42" i="10"/>
  <c r="AO42" i="10" s="1"/>
  <c r="AA41" i="10"/>
  <c r="AO41" i="10" s="1"/>
  <c r="AA40" i="10"/>
  <c r="AO40" i="10" s="1"/>
  <c r="AA39" i="10"/>
  <c r="AO39" i="10" s="1"/>
  <c r="AA38" i="10"/>
  <c r="AO38" i="10" s="1"/>
  <c r="AA37" i="10"/>
  <c r="AO37" i="10" s="1"/>
  <c r="AA36" i="10"/>
  <c r="AO36" i="10" s="1"/>
  <c r="AA35" i="10"/>
  <c r="AO35" i="10" s="1"/>
  <c r="AA34" i="10"/>
  <c r="AO34" i="10" s="1"/>
  <c r="AA33" i="10"/>
  <c r="AO33" i="10" s="1"/>
  <c r="AA32" i="10"/>
  <c r="AO32" i="10" s="1"/>
  <c r="AA31" i="10"/>
  <c r="AO31" i="10" s="1"/>
  <c r="AA30" i="10"/>
  <c r="AO30" i="10" s="1"/>
  <c r="AA29" i="10"/>
  <c r="AO29" i="10" s="1"/>
  <c r="AA28" i="10"/>
  <c r="AO28" i="10" s="1"/>
  <c r="AA27" i="10"/>
  <c r="AO27" i="10" s="1"/>
  <c r="AA25" i="10"/>
  <c r="AO25" i="10" s="1"/>
  <c r="AA26" i="10"/>
  <c r="AO26" i="10" s="1"/>
  <c r="AA24" i="10"/>
  <c r="AO24" i="10" s="1"/>
  <c r="AA23" i="10"/>
  <c r="AO23" i="10" s="1"/>
  <c r="AA22" i="10"/>
  <c r="AO22" i="10" s="1"/>
  <c r="AA21" i="10"/>
  <c r="AO21" i="10" s="1"/>
  <c r="AA20" i="10"/>
  <c r="AO20" i="10" s="1"/>
  <c r="AA19" i="10"/>
  <c r="AO19" i="10" s="1"/>
  <c r="AA18" i="10"/>
  <c r="AO18" i="10" s="1"/>
  <c r="AA15" i="10"/>
  <c r="AO15" i="10" s="1"/>
  <c r="AA17" i="10"/>
  <c r="AO17" i="10" s="1"/>
  <c r="AA16" i="10"/>
  <c r="AO16" i="10" s="1"/>
  <c r="AA12" i="10"/>
  <c r="AO12" i="10" s="1"/>
  <c r="AA14" i="10"/>
  <c r="AO14" i="10" s="1"/>
  <c r="AA11" i="10"/>
  <c r="AO11" i="10" s="1"/>
  <c r="AA10" i="10"/>
  <c r="AO10" i="10" s="1"/>
  <c r="AA9" i="10"/>
  <c r="AO9" i="10" s="1"/>
  <c r="AA7" i="10"/>
  <c r="AA13" i="10" s="1"/>
  <c r="AO13" i="10" s="1"/>
  <c r="Y38" i="10" l="1"/>
  <c r="AN38" i="10" s="1"/>
  <c r="W38" i="10"/>
  <c r="AM38" i="10" s="1"/>
  <c r="S38" i="10"/>
  <c r="AK38" i="10" s="1"/>
  <c r="Q38" i="10"/>
  <c r="AJ38" i="10" s="1"/>
  <c r="O38" i="10"/>
  <c r="AI38" i="10" s="1"/>
  <c r="M38" i="10"/>
  <c r="AH38" i="10" s="1"/>
  <c r="K38" i="10"/>
  <c r="AG38" i="10" s="1"/>
  <c r="I38" i="10"/>
  <c r="AF38" i="10" s="1"/>
  <c r="Y37" i="10" l="1"/>
  <c r="AN37" i="10" s="1"/>
  <c r="W37" i="10"/>
  <c r="AM37" i="10" s="1"/>
  <c r="U37" i="10"/>
  <c r="AL37" i="10" s="1"/>
  <c r="S37" i="10"/>
  <c r="AK37" i="10" s="1"/>
  <c r="O37" i="10"/>
  <c r="AI37" i="10" s="1"/>
  <c r="M37" i="10"/>
  <c r="AH37" i="10" s="1"/>
  <c r="K37" i="10"/>
  <c r="AG37" i="10" s="1"/>
  <c r="I37" i="10"/>
  <c r="AF37" i="10" s="1"/>
  <c r="Y32" i="10"/>
  <c r="AN32" i="10" s="1"/>
  <c r="W32" i="10"/>
  <c r="AM32" i="10" s="1"/>
  <c r="U32" i="10"/>
  <c r="AL32" i="10" s="1"/>
  <c r="S32" i="10"/>
  <c r="AK32" i="10" s="1"/>
  <c r="O32" i="10"/>
  <c r="AI32" i="10" s="1"/>
  <c r="M32" i="10"/>
  <c r="AH32" i="10" s="1"/>
  <c r="K32" i="10"/>
  <c r="AG32" i="10" s="1"/>
  <c r="I32" i="10"/>
  <c r="AF32" i="10" s="1"/>
  <c r="Y31" i="10"/>
  <c r="AN31" i="10" s="1"/>
  <c r="W31" i="10"/>
  <c r="AM31" i="10" s="1"/>
  <c r="U31" i="10"/>
  <c r="AL31" i="10" s="1"/>
  <c r="S31" i="10"/>
  <c r="AK31" i="10" s="1"/>
  <c r="O31" i="10"/>
  <c r="AI31" i="10" s="1"/>
  <c r="M31" i="10"/>
  <c r="AH31" i="10" s="1"/>
  <c r="K31" i="10"/>
  <c r="AG31" i="10" s="1"/>
  <c r="I31" i="10"/>
  <c r="AF31" i="10" s="1"/>
  <c r="Y29" i="10" l="1"/>
  <c r="AN29" i="10" s="1"/>
  <c r="W29" i="10"/>
  <c r="AM29" i="10" s="1"/>
  <c r="U29" i="10"/>
  <c r="AL29" i="10" s="1"/>
  <c r="S29" i="10"/>
  <c r="AK29" i="10" s="1"/>
  <c r="O29" i="10"/>
  <c r="AI29" i="10" s="1"/>
  <c r="M29" i="10"/>
  <c r="AH29" i="10" s="1"/>
  <c r="K29" i="10"/>
  <c r="AG29" i="10" s="1"/>
  <c r="Y25" i="10"/>
  <c r="AN25" i="10" s="1"/>
  <c r="W25" i="10"/>
  <c r="AM25" i="10" s="1"/>
  <c r="U25" i="10"/>
  <c r="AL25" i="10" s="1"/>
  <c r="S25" i="10"/>
  <c r="AK25" i="10" s="1"/>
  <c r="O25" i="10"/>
  <c r="AI25" i="10" s="1"/>
  <c r="M25" i="10"/>
  <c r="AH25" i="10" s="1"/>
  <c r="K25" i="10"/>
  <c r="AG25" i="10" s="1"/>
  <c r="Y33" i="10"/>
  <c r="AN33" i="10" s="1"/>
  <c r="W33" i="10"/>
  <c r="AM33" i="10" s="1"/>
  <c r="U33" i="10"/>
  <c r="AL33" i="10" s="1"/>
  <c r="S33" i="10"/>
  <c r="AK33" i="10" s="1"/>
  <c r="Q33" i="10"/>
  <c r="AJ33" i="10" s="1"/>
  <c r="O33" i="10"/>
  <c r="AI33" i="10" s="1"/>
  <c r="M33" i="10"/>
  <c r="AH33" i="10" s="1"/>
  <c r="K33" i="10"/>
  <c r="AG33" i="10" s="1"/>
  <c r="Y24" i="10"/>
  <c r="AN24" i="10" s="1"/>
  <c r="W24" i="10"/>
  <c r="AM24" i="10" s="1"/>
  <c r="U24" i="10"/>
  <c r="AL24" i="10" s="1"/>
  <c r="S24" i="10"/>
  <c r="AK24" i="10" s="1"/>
  <c r="O24" i="10"/>
  <c r="AI24" i="10" s="1"/>
  <c r="M24" i="10"/>
  <c r="AH24" i="10" s="1"/>
  <c r="K24" i="10"/>
  <c r="AG24" i="10" s="1"/>
  <c r="Y23" i="10"/>
  <c r="AN23" i="10" s="1"/>
  <c r="W23" i="10"/>
  <c r="AM23" i="10" s="1"/>
  <c r="U23" i="10"/>
  <c r="AL23" i="10" s="1"/>
  <c r="S23" i="10"/>
  <c r="AK23" i="10" s="1"/>
  <c r="O23" i="10"/>
  <c r="AI23" i="10" s="1"/>
  <c r="M23" i="10"/>
  <c r="AH23" i="10" s="1"/>
  <c r="K23" i="10"/>
  <c r="AG23" i="10" s="1"/>
  <c r="Y26" i="10" l="1"/>
  <c r="U26" i="10"/>
  <c r="S26" i="10"/>
  <c r="AK26" i="10" s="1"/>
  <c r="O26" i="10"/>
  <c r="AI26" i="10" s="1"/>
  <c r="M26" i="10"/>
  <c r="AH26" i="10" s="1"/>
  <c r="K26" i="10"/>
  <c r="AG26" i="10" s="1"/>
  <c r="Y21" i="10"/>
  <c r="W21" i="10"/>
  <c r="U21" i="10"/>
  <c r="S21" i="10"/>
  <c r="AK21" i="10" s="1"/>
  <c r="O21" i="10"/>
  <c r="AI21" i="10" s="1"/>
  <c r="M21" i="10"/>
  <c r="AH21" i="10" s="1"/>
  <c r="K21" i="10"/>
  <c r="AG21" i="10" s="1"/>
  <c r="Y43" i="10"/>
  <c r="W43" i="10"/>
  <c r="U43" i="10"/>
  <c r="S43" i="10"/>
  <c r="AK43" i="10" s="1"/>
  <c r="Q43" i="10"/>
  <c r="AJ43" i="10" s="1"/>
  <c r="O43" i="10"/>
  <c r="AI43" i="10" s="1"/>
  <c r="M43" i="10"/>
  <c r="AH43" i="10" s="1"/>
  <c r="K43" i="10"/>
  <c r="AG43" i="10" s="1"/>
  <c r="I43" i="10"/>
  <c r="AF43" i="10" s="1"/>
  <c r="Y15" i="10"/>
  <c r="U15" i="10"/>
  <c r="O15" i="10"/>
  <c r="AI15" i="10" s="1"/>
  <c r="M15" i="10"/>
  <c r="AH15" i="10" s="1"/>
  <c r="K15" i="10"/>
  <c r="AG15" i="10" s="1"/>
  <c r="AN26" i="10" l="1"/>
  <c r="AN15" i="10"/>
  <c r="AN21" i="10"/>
  <c r="AL15" i="10"/>
  <c r="AM43" i="10"/>
  <c r="AL21" i="10"/>
  <c r="AN43" i="10"/>
  <c r="AL43" i="10"/>
  <c r="AR43" i="10" s="1"/>
  <c r="AM21" i="10"/>
  <c r="AL26" i="10"/>
  <c r="Y42" i="10"/>
  <c r="W42" i="10"/>
  <c r="U42" i="10"/>
  <c r="Q42" i="10"/>
  <c r="AJ42" i="10" s="1"/>
  <c r="O42" i="10"/>
  <c r="AI42" i="10" s="1"/>
  <c r="M42" i="10"/>
  <c r="AH42" i="10" s="1"/>
  <c r="K42" i="10"/>
  <c r="AG42" i="10" s="1"/>
  <c r="I42" i="10"/>
  <c r="AF42" i="10" s="1"/>
  <c r="Y35" i="10"/>
  <c r="W35" i="10"/>
  <c r="S35" i="10"/>
  <c r="AK35" i="10" s="1"/>
  <c r="Q35" i="10"/>
  <c r="AJ35" i="10" s="1"/>
  <c r="O35" i="10"/>
  <c r="AI35" i="10" s="1"/>
  <c r="M35" i="10"/>
  <c r="AH35" i="10" s="1"/>
  <c r="K35" i="10"/>
  <c r="AG35" i="10" s="1"/>
  <c r="Y30" i="10"/>
  <c r="W30" i="10"/>
  <c r="S30" i="10"/>
  <c r="AK30" i="10" s="1"/>
  <c r="Q30" i="10"/>
  <c r="AJ30" i="10" s="1"/>
  <c r="O30" i="10"/>
  <c r="AI30" i="10" s="1"/>
  <c r="M30" i="10"/>
  <c r="AH30" i="10" s="1"/>
  <c r="K30" i="10"/>
  <c r="AG30" i="10" s="1"/>
  <c r="Y41" i="10"/>
  <c r="W41" i="10"/>
  <c r="U41" i="10"/>
  <c r="S41" i="10"/>
  <c r="AK41" i="10" s="1"/>
  <c r="Q41" i="10"/>
  <c r="AJ41" i="10" s="1"/>
  <c r="O41" i="10"/>
  <c r="AI41" i="10" s="1"/>
  <c r="M41" i="10"/>
  <c r="AH41" i="10" s="1"/>
  <c r="K41" i="10"/>
  <c r="AG41" i="10" s="1"/>
  <c r="Y40" i="10"/>
  <c r="W40" i="10"/>
  <c r="U40" i="10"/>
  <c r="S40" i="10"/>
  <c r="AK40" i="10" s="1"/>
  <c r="Q40" i="10"/>
  <c r="AJ40" i="10" s="1"/>
  <c r="O40" i="10"/>
  <c r="AI40" i="10" s="1"/>
  <c r="M40" i="10"/>
  <c r="AH40" i="10" s="1"/>
  <c r="K40" i="10"/>
  <c r="AG40" i="10" s="1"/>
  <c r="Y34" i="10"/>
  <c r="W34" i="10"/>
  <c r="S34" i="10"/>
  <c r="AK34" i="10" s="1"/>
  <c r="Q34" i="10"/>
  <c r="AJ34" i="10" s="1"/>
  <c r="O34" i="10"/>
  <c r="AI34" i="10" s="1"/>
  <c r="M34" i="10"/>
  <c r="AH34" i="10" s="1"/>
  <c r="K34" i="10"/>
  <c r="AG34" i="10" s="1"/>
  <c r="Y27" i="10"/>
  <c r="W27" i="10"/>
  <c r="S27" i="10"/>
  <c r="AK27" i="10" s="1"/>
  <c r="Q27" i="10"/>
  <c r="AJ27" i="10" s="1"/>
  <c r="O27" i="10"/>
  <c r="AI27" i="10" s="1"/>
  <c r="M27" i="10"/>
  <c r="AH27" i="10" s="1"/>
  <c r="K27" i="10"/>
  <c r="AG27" i="10" s="1"/>
  <c r="Y28" i="10"/>
  <c r="W28" i="10"/>
  <c r="S28" i="10"/>
  <c r="AK28" i="10" s="1"/>
  <c r="Q28" i="10"/>
  <c r="AJ28" i="10" s="1"/>
  <c r="O28" i="10"/>
  <c r="AI28" i="10" s="1"/>
  <c r="M28" i="10"/>
  <c r="AH28" i="10" s="1"/>
  <c r="K28" i="10"/>
  <c r="AG28" i="10" s="1"/>
  <c r="Y39" i="10"/>
  <c r="W39" i="10"/>
  <c r="U39" i="10"/>
  <c r="S39" i="10"/>
  <c r="AK39" i="10" s="1"/>
  <c r="Q39" i="10"/>
  <c r="AJ39" i="10" s="1"/>
  <c r="O39" i="10"/>
  <c r="AI39" i="10" s="1"/>
  <c r="M39" i="10"/>
  <c r="AH39" i="10" s="1"/>
  <c r="K39" i="10"/>
  <c r="AG39" i="10" s="1"/>
  <c r="Y16" i="10"/>
  <c r="W16" i="10"/>
  <c r="S16" i="10"/>
  <c r="AK16" i="10" s="1"/>
  <c r="O16" i="10"/>
  <c r="AI16" i="10" s="1"/>
  <c r="M16" i="10"/>
  <c r="AH16" i="10" s="1"/>
  <c r="K16" i="10"/>
  <c r="AG16" i="10" s="1"/>
  <c r="Y20" i="10"/>
  <c r="W20" i="10"/>
  <c r="U20" i="10"/>
  <c r="Q20" i="10"/>
  <c r="AJ20" i="10" s="1"/>
  <c r="O20" i="10"/>
  <c r="AI20" i="10" s="1"/>
  <c r="M20" i="10"/>
  <c r="AH20" i="10" s="1"/>
  <c r="K20" i="10"/>
  <c r="AG20" i="10" s="1"/>
  <c r="I20" i="10"/>
  <c r="AF20" i="10" s="1"/>
  <c r="Y22" i="10"/>
  <c r="U22" i="10"/>
  <c r="Q22" i="10"/>
  <c r="AJ22" i="10" s="1"/>
  <c r="O22" i="10"/>
  <c r="AI22" i="10" s="1"/>
  <c r="M22" i="10"/>
  <c r="AH22" i="10" s="1"/>
  <c r="K22" i="10"/>
  <c r="AG22" i="10" s="1"/>
  <c r="Y17" i="10"/>
  <c r="W17" i="10"/>
  <c r="S17" i="10"/>
  <c r="AK17" i="10" s="1"/>
  <c r="Q17" i="10"/>
  <c r="AJ17" i="10" s="1"/>
  <c r="O17" i="10"/>
  <c r="AI17" i="10" s="1"/>
  <c r="M17" i="10"/>
  <c r="AH17" i="10" s="1"/>
  <c r="K17" i="10"/>
  <c r="AG17" i="10" s="1"/>
  <c r="Y36" i="10"/>
  <c r="W36" i="10"/>
  <c r="U36" i="10"/>
  <c r="S36" i="10"/>
  <c r="AK36" i="10" s="1"/>
  <c r="Q36" i="10"/>
  <c r="AJ36" i="10" s="1"/>
  <c r="O36" i="10"/>
  <c r="AI36" i="10" s="1"/>
  <c r="M36" i="10"/>
  <c r="AH36" i="10" s="1"/>
  <c r="K36" i="10"/>
  <c r="AG36" i="10" s="1"/>
  <c r="Y19" i="10"/>
  <c r="W19" i="10"/>
  <c r="U19" i="10"/>
  <c r="O19" i="10"/>
  <c r="AI19" i="10" s="1"/>
  <c r="M19" i="10"/>
  <c r="AH19" i="10" s="1"/>
  <c r="K19" i="10"/>
  <c r="AG19" i="10" s="1"/>
  <c r="Y18" i="10"/>
  <c r="W18" i="10"/>
  <c r="U18" i="10"/>
  <c r="S18" i="10"/>
  <c r="AK18" i="10" s="1"/>
  <c r="O18" i="10"/>
  <c r="AI18" i="10" s="1"/>
  <c r="M18" i="10"/>
  <c r="AH18" i="10" s="1"/>
  <c r="K18" i="10"/>
  <c r="AG18" i="10" s="1"/>
  <c r="Y11" i="10"/>
  <c r="W11" i="10"/>
  <c r="U11" i="10"/>
  <c r="O11" i="10"/>
  <c r="AI11" i="10" s="1"/>
  <c r="M11" i="10"/>
  <c r="AH11" i="10" s="1"/>
  <c r="K11" i="10"/>
  <c r="AG11" i="10" s="1"/>
  <c r="Y14" i="10"/>
  <c r="W14" i="10"/>
  <c r="S14" i="10"/>
  <c r="AK14" i="10" s="1"/>
  <c r="W13" i="10"/>
  <c r="S13" i="10"/>
  <c r="AK13" i="10" s="1"/>
  <c r="Y12" i="10"/>
  <c r="W12" i="10"/>
  <c r="U12" i="10"/>
  <c r="O12" i="10"/>
  <c r="AI12" i="10" s="1"/>
  <c r="M12" i="10"/>
  <c r="AH12" i="10" s="1"/>
  <c r="K12" i="10"/>
  <c r="AG12" i="10" s="1"/>
  <c r="Y9" i="10"/>
  <c r="AN9" i="10" s="1"/>
  <c r="W9" i="10"/>
  <c r="S9" i="10"/>
  <c r="AK9" i="10" s="1"/>
  <c r="O9" i="10"/>
  <c r="AI9" i="10" s="1"/>
  <c r="M9" i="10"/>
  <c r="AH9" i="10" s="1"/>
  <c r="K9" i="10"/>
  <c r="AG9" i="10" s="1"/>
  <c r="Y10" i="10"/>
  <c r="U10" i="10"/>
  <c r="O10" i="10"/>
  <c r="AI10" i="10" s="1"/>
  <c r="M10" i="10"/>
  <c r="AH10" i="10" s="1"/>
  <c r="K10" i="10"/>
  <c r="AG10" i="10" s="1"/>
  <c r="Y7" i="10"/>
  <c r="Y13" i="10" s="1"/>
  <c r="W7" i="10"/>
  <c r="U6" i="10"/>
  <c r="U7" i="10" s="1"/>
  <c r="S6" i="10"/>
  <c r="S7" i="10" s="1"/>
  <c r="Q6" i="10"/>
  <c r="Q7" i="10" s="1"/>
  <c r="Q19" i="10" s="1"/>
  <c r="AJ19" i="10" s="1"/>
  <c r="O6" i="10"/>
  <c r="O7" i="10" s="1"/>
  <c r="M6" i="10"/>
  <c r="M7" i="10" s="1"/>
  <c r="K6" i="10"/>
  <c r="K7" i="10" s="1"/>
  <c r="K13" i="10" s="1"/>
  <c r="AG13" i="10" s="1"/>
  <c r="I6" i="10"/>
  <c r="I7" i="10" s="1"/>
  <c r="AT43" i="10" l="1"/>
  <c r="Q10" i="10"/>
  <c r="AJ10" i="10" s="1"/>
  <c r="Q12" i="10"/>
  <c r="AJ12" i="10" s="1"/>
  <c r="Q16" i="10"/>
  <c r="AJ16" i="10" s="1"/>
  <c r="S10" i="10"/>
  <c r="AK10" i="10" s="1"/>
  <c r="S15" i="10"/>
  <c r="AK15" i="10" s="1"/>
  <c r="U9" i="10"/>
  <c r="AL9" i="10" s="1"/>
  <c r="U38" i="10"/>
  <c r="AL38" i="10" s="1"/>
  <c r="AR38" i="10" s="1"/>
  <c r="Q9" i="10"/>
  <c r="AJ9" i="10" s="1"/>
  <c r="Q11" i="10"/>
  <c r="AJ11" i="10" s="1"/>
  <c r="Q18" i="10"/>
  <c r="AJ18" i="10" s="1"/>
  <c r="U16" i="10"/>
  <c r="AL16" i="10" s="1"/>
  <c r="U28" i="10"/>
  <c r="AL28" i="10" s="1"/>
  <c r="U27" i="10"/>
  <c r="AL27" i="10" s="1"/>
  <c r="U34" i="10"/>
  <c r="U30" i="10"/>
  <c r="AL30" i="10" s="1"/>
  <c r="U35" i="10"/>
  <c r="AL35" i="10" s="1"/>
  <c r="I25" i="10"/>
  <c r="AF25" i="10" s="1"/>
  <c r="AR25" i="10" s="1"/>
  <c r="I24" i="10"/>
  <c r="AF24" i="10" s="1"/>
  <c r="I29" i="10"/>
  <c r="I23" i="10"/>
  <c r="AF23" i="10" s="1"/>
  <c r="I33" i="10"/>
  <c r="I15" i="10"/>
  <c r="AF15" i="10" s="1"/>
  <c r="I21" i="10"/>
  <c r="I26" i="10"/>
  <c r="AF26" i="10" s="1"/>
  <c r="Q37" i="10"/>
  <c r="AJ37" i="10" s="1"/>
  <c r="AR37" i="10" s="1"/>
  <c r="Q31" i="10"/>
  <c r="AJ31" i="10" s="1"/>
  <c r="AR31" i="10" s="1"/>
  <c r="Q32" i="10"/>
  <c r="AJ32" i="10" s="1"/>
  <c r="AR32" i="10" s="1"/>
  <c r="Q25" i="10"/>
  <c r="AJ25" i="10" s="1"/>
  <c r="Q29" i="10"/>
  <c r="AJ29" i="10" s="1"/>
  <c r="Q23" i="10"/>
  <c r="AJ23" i="10" s="1"/>
  <c r="Q24" i="10"/>
  <c r="AJ24" i="10" s="1"/>
  <c r="Q15" i="10"/>
  <c r="AJ15" i="10" s="1"/>
  <c r="Q26" i="10"/>
  <c r="AJ26" i="10" s="1"/>
  <c r="Q21" i="10"/>
  <c r="AJ21" i="10" s="1"/>
  <c r="W10" i="10"/>
  <c r="AM10" i="10" s="1"/>
  <c r="W15" i="10"/>
  <c r="AM15" i="10" s="1"/>
  <c r="W26" i="10"/>
  <c r="AM26" i="10" s="1"/>
  <c r="S11" i="10"/>
  <c r="AK11" i="10" s="1"/>
  <c r="U17" i="10"/>
  <c r="AL17" i="10" s="1"/>
  <c r="W22" i="10"/>
  <c r="AM22" i="10" s="1"/>
  <c r="AM11" i="10"/>
  <c r="AN22" i="10"/>
  <c r="AN20" i="10"/>
  <c r="AM13" i="10"/>
  <c r="AN14" i="10"/>
  <c r="AN11" i="10"/>
  <c r="AN18" i="10"/>
  <c r="AN17" i="10"/>
  <c r="AN39" i="10"/>
  <c r="AN28" i="10"/>
  <c r="AM27" i="10"/>
  <c r="AM34" i="10"/>
  <c r="AM40" i="10"/>
  <c r="AM41" i="10"/>
  <c r="AM30" i="10"/>
  <c r="AM35" i="10"/>
  <c r="AM42" i="10"/>
  <c r="AM14" i="10"/>
  <c r="AM18" i="10"/>
  <c r="AN16" i="10"/>
  <c r="AL10" i="10"/>
  <c r="AL12" i="10"/>
  <c r="AM12" i="10"/>
  <c r="AN13" i="10"/>
  <c r="AL19" i="10"/>
  <c r="AL36" i="10"/>
  <c r="AL22" i="10"/>
  <c r="AL20" i="10"/>
  <c r="AL39" i="10"/>
  <c r="AM28" i="10"/>
  <c r="AN27" i="10"/>
  <c r="AN34" i="10"/>
  <c r="AN40" i="10"/>
  <c r="AN41" i="10"/>
  <c r="AN30" i="10"/>
  <c r="AN35" i="10"/>
  <c r="AN42" i="10"/>
  <c r="AN19" i="10"/>
  <c r="AN36" i="10"/>
  <c r="AL34" i="10"/>
  <c r="AL40" i="10"/>
  <c r="AL41" i="10"/>
  <c r="AL42" i="10"/>
  <c r="AN10" i="10"/>
  <c r="AM9" i="10"/>
  <c r="AN12" i="10"/>
  <c r="AL11" i="10"/>
  <c r="AL18" i="10"/>
  <c r="AM19" i="10"/>
  <c r="AM36" i="10"/>
  <c r="AM17" i="10"/>
  <c r="AM20" i="10"/>
  <c r="AM16" i="10"/>
  <c r="AM39" i="10"/>
  <c r="M14" i="10"/>
  <c r="AH14" i="10" s="1"/>
  <c r="M13" i="10"/>
  <c r="AH13" i="10" s="1"/>
  <c r="U14" i="10"/>
  <c r="U13" i="10"/>
  <c r="O14" i="10"/>
  <c r="AI14" i="10" s="1"/>
  <c r="O13" i="10"/>
  <c r="AI13" i="10" s="1"/>
  <c r="I40" i="10"/>
  <c r="AF40" i="10" s="1"/>
  <c r="AR40" i="10" s="1"/>
  <c r="I39" i="10"/>
  <c r="AF39" i="10" s="1"/>
  <c r="I17" i="10"/>
  <c r="AF17" i="10" s="1"/>
  <c r="AR17" i="10" s="1"/>
  <c r="I35" i="10"/>
  <c r="AF35" i="10" s="1"/>
  <c r="AR35" i="10" s="1"/>
  <c r="I34" i="10"/>
  <c r="AF34" i="10" s="1"/>
  <c r="AR34" i="10" s="1"/>
  <c r="I16" i="10"/>
  <c r="AF16" i="10" s="1"/>
  <c r="I36" i="10"/>
  <c r="AF36" i="10" s="1"/>
  <c r="AR36" i="10" s="1"/>
  <c r="I30" i="10"/>
  <c r="AF30" i="10" s="1"/>
  <c r="I27" i="10"/>
  <c r="AF27" i="10" s="1"/>
  <c r="AR27" i="10" s="1"/>
  <c r="I19" i="10"/>
  <c r="AF19" i="10" s="1"/>
  <c r="I13" i="10"/>
  <c r="AF13" i="10" s="1"/>
  <c r="I28" i="10"/>
  <c r="AF28" i="10" s="1"/>
  <c r="AR28" i="10" s="1"/>
  <c r="I18" i="10"/>
  <c r="AF18" i="10" s="1"/>
  <c r="AR18" i="10" s="1"/>
  <c r="I12" i="10"/>
  <c r="AF12" i="10" s="1"/>
  <c r="I14" i="10"/>
  <c r="AF14" i="10" s="1"/>
  <c r="I41" i="10"/>
  <c r="AF41" i="10" s="1"/>
  <c r="AR41" i="10" s="1"/>
  <c r="I22" i="10"/>
  <c r="AF22" i="10" s="1"/>
  <c r="I11" i="10"/>
  <c r="AF11" i="10" s="1"/>
  <c r="I9" i="10"/>
  <c r="AF9" i="10" s="1"/>
  <c r="I10" i="10"/>
  <c r="AF10" i="10" s="1"/>
  <c r="Q13" i="10"/>
  <c r="AJ13" i="10" s="1"/>
  <c r="Q14" i="10"/>
  <c r="AJ14" i="10" s="1"/>
  <c r="K14" i="10"/>
  <c r="AG14" i="10" s="1"/>
  <c r="S20" i="10"/>
  <c r="AK20" i="10" s="1"/>
  <c r="AR20" i="10" s="1"/>
  <c r="S22" i="10"/>
  <c r="AK22" i="10" s="1"/>
  <c r="S19" i="10"/>
  <c r="AK19" i="10" s="1"/>
  <c r="S42" i="10"/>
  <c r="AK42" i="10" s="1"/>
  <c r="AR42" i="10" s="1"/>
  <c r="S12" i="10"/>
  <c r="AK12" i="10" s="1"/>
  <c r="AJ9" i="8"/>
  <c r="AJ29" i="8"/>
  <c r="AJ17" i="8"/>
  <c r="AR10" i="10" l="1"/>
  <c r="AR30" i="10"/>
  <c r="AR26" i="10"/>
  <c r="AR23" i="10"/>
  <c r="AT23" i="10" s="1"/>
  <c r="AR22" i="10"/>
  <c r="AR9" i="10"/>
  <c r="AR13" i="10"/>
  <c r="AR11" i="10"/>
  <c r="AR12" i="10"/>
  <c r="AR19" i="10"/>
  <c r="AR16" i="10"/>
  <c r="AR39" i="10"/>
  <c r="AR15" i="10"/>
  <c r="AT15" i="10" s="1"/>
  <c r="AR24" i="10"/>
  <c r="AT26" i="10"/>
  <c r="AT34" i="10"/>
  <c r="AT24" i="10"/>
  <c r="AT20" i="10"/>
  <c r="AT17" i="10"/>
  <c r="AT37" i="10"/>
  <c r="AF33" i="10"/>
  <c r="AR33" i="10" s="1"/>
  <c r="AT25" i="10"/>
  <c r="AT22" i="10"/>
  <c r="AT32" i="10"/>
  <c r="AF21" i="10"/>
  <c r="AR21" i="10" s="1"/>
  <c r="AF29" i="10"/>
  <c r="AR29" i="10" s="1"/>
  <c r="AT38" i="10"/>
  <c r="AT31" i="10"/>
  <c r="AT36" i="10"/>
  <c r="AL13" i="10"/>
  <c r="AL14" i="10"/>
  <c r="AR14" i="10" s="1"/>
  <c r="H30" i="8"/>
  <c r="J30" i="8"/>
  <c r="L30" i="8"/>
  <c r="AA30" i="8" s="1"/>
  <c r="N30" i="8"/>
  <c r="R30" i="8"/>
  <c r="AD30" i="8" s="1"/>
  <c r="T30" i="8"/>
  <c r="AE30" i="8" s="1"/>
  <c r="V30" i="8"/>
  <c r="AF30" i="8" s="1"/>
  <c r="X30" i="8"/>
  <c r="Y30" i="8"/>
  <c r="Z30" i="8"/>
  <c r="AB30" i="8"/>
  <c r="AG30" i="8"/>
  <c r="H20" i="8"/>
  <c r="Y20" i="8" s="1"/>
  <c r="J20" i="8"/>
  <c r="Z20" i="8" s="1"/>
  <c r="L20" i="8"/>
  <c r="AA20" i="8" s="1"/>
  <c r="N20" i="8"/>
  <c r="AB20" i="8" s="1"/>
  <c r="R20" i="8"/>
  <c r="AD20" i="8" s="1"/>
  <c r="T20" i="8"/>
  <c r="AE20" i="8" s="1"/>
  <c r="V20" i="8"/>
  <c r="AF20" i="8" s="1"/>
  <c r="X20" i="8"/>
  <c r="AG20" i="8" s="1"/>
  <c r="AT21" i="10" l="1"/>
  <c r="AT33" i="10"/>
  <c r="AT29" i="10"/>
  <c r="AT14" i="10"/>
  <c r="AT19" i="10"/>
  <c r="AT12" i="10"/>
  <c r="AT16" i="10"/>
  <c r="AT30" i="10"/>
  <c r="AT41" i="10"/>
  <c r="AT13" i="10"/>
  <c r="AT40" i="10"/>
  <c r="AT27" i="10"/>
  <c r="AT39" i="10"/>
  <c r="AT9" i="10"/>
  <c r="AT11" i="10"/>
  <c r="AT18" i="10"/>
  <c r="AT35" i="10"/>
  <c r="AT28" i="10"/>
  <c r="AT10" i="10"/>
  <c r="AT42" i="10"/>
  <c r="N28" i="8"/>
  <c r="A10" i="8" l="1"/>
  <c r="J28" i="8" l="1"/>
  <c r="L28" i="8"/>
  <c r="AA28" i="8" s="1"/>
  <c r="AB28" i="8"/>
  <c r="P28" i="8"/>
  <c r="AC28" i="8" s="1"/>
  <c r="R28" i="8"/>
  <c r="AD28" i="8" s="1"/>
  <c r="T28" i="8"/>
  <c r="AE28" i="8" s="1"/>
  <c r="V28" i="8"/>
  <c r="AF28" i="8" s="1"/>
  <c r="X28" i="8"/>
  <c r="AG28" i="8" s="1"/>
  <c r="Z28" i="8"/>
  <c r="X17" i="8" l="1"/>
  <c r="AG17" i="8" s="1"/>
  <c r="V17" i="8"/>
  <c r="AF17" i="8" s="1"/>
  <c r="T17" i="8"/>
  <c r="AE17" i="8" s="1"/>
  <c r="R17" i="8"/>
  <c r="AD17" i="8" s="1"/>
  <c r="P17" i="8"/>
  <c r="AC17" i="8" s="1"/>
  <c r="N17" i="8"/>
  <c r="AB17" i="8" s="1"/>
  <c r="L17" i="8"/>
  <c r="AA17" i="8" s="1"/>
  <c r="J17" i="8"/>
  <c r="Z17" i="8" s="1"/>
  <c r="X29" i="8" l="1"/>
  <c r="AG29" i="8" s="1"/>
  <c r="V29" i="8"/>
  <c r="AF29" i="8" s="1"/>
  <c r="T29" i="8"/>
  <c r="AE29" i="8" s="1"/>
  <c r="R29" i="8"/>
  <c r="AD29" i="8" s="1"/>
  <c r="P29" i="8"/>
  <c r="AC29" i="8" s="1"/>
  <c r="N29" i="8"/>
  <c r="AB29" i="8" s="1"/>
  <c r="L29" i="8"/>
  <c r="AA29" i="8" s="1"/>
  <c r="J29" i="8"/>
  <c r="Z29" i="8" s="1"/>
  <c r="X15" i="8" l="1"/>
  <c r="AG15" i="8" s="1"/>
  <c r="X26" i="8"/>
  <c r="AG26" i="8" s="1"/>
  <c r="X22" i="8"/>
  <c r="AG22" i="8" s="1"/>
  <c r="X27" i="8"/>
  <c r="AG27" i="8" s="1"/>
  <c r="X21" i="8"/>
  <c r="AG21" i="8" s="1"/>
  <c r="X13" i="8"/>
  <c r="AG13" i="8" s="1"/>
  <c r="X12" i="8"/>
  <c r="AG12" i="8" s="1"/>
  <c r="V15" i="8"/>
  <c r="AF15" i="8" s="1"/>
  <c r="T15" i="8"/>
  <c r="AE15" i="8" s="1"/>
  <c r="R15" i="8"/>
  <c r="AD15" i="8" s="1"/>
  <c r="P15" i="8"/>
  <c r="AC15" i="8" s="1"/>
  <c r="N15" i="8"/>
  <c r="AB15" i="8" s="1"/>
  <c r="L15" i="8"/>
  <c r="AA15" i="8" s="1"/>
  <c r="J15" i="8"/>
  <c r="Z15" i="8" s="1"/>
  <c r="V26" i="8"/>
  <c r="AF26" i="8" s="1"/>
  <c r="T26" i="8"/>
  <c r="AE26" i="8" s="1"/>
  <c r="R26" i="8"/>
  <c r="AD26" i="8" s="1"/>
  <c r="P26" i="8"/>
  <c r="AC26" i="8" s="1"/>
  <c r="N26" i="8"/>
  <c r="AB26" i="8" s="1"/>
  <c r="L26" i="8"/>
  <c r="AA26" i="8" s="1"/>
  <c r="J26" i="8"/>
  <c r="Z26" i="8" s="1"/>
  <c r="V22" i="8"/>
  <c r="AF22" i="8" s="1"/>
  <c r="T22" i="8"/>
  <c r="AE22" i="8" s="1"/>
  <c r="R22" i="8"/>
  <c r="AD22" i="8" s="1"/>
  <c r="P22" i="8"/>
  <c r="AC22" i="8" s="1"/>
  <c r="N22" i="8"/>
  <c r="AB22" i="8" s="1"/>
  <c r="L22" i="8"/>
  <c r="AA22" i="8" s="1"/>
  <c r="J22" i="8"/>
  <c r="Z22" i="8" s="1"/>
  <c r="V27" i="8"/>
  <c r="AF27" i="8" s="1"/>
  <c r="T27" i="8"/>
  <c r="AE27" i="8" s="1"/>
  <c r="R27" i="8"/>
  <c r="AD27" i="8" s="1"/>
  <c r="P27" i="8"/>
  <c r="AC27" i="8" s="1"/>
  <c r="N27" i="8"/>
  <c r="AB27" i="8" s="1"/>
  <c r="L27" i="8"/>
  <c r="AA27" i="8" s="1"/>
  <c r="J27" i="8"/>
  <c r="Z27" i="8" s="1"/>
  <c r="V21" i="8"/>
  <c r="AF21" i="8" s="1"/>
  <c r="T21" i="8"/>
  <c r="AE21" i="8" s="1"/>
  <c r="R21" i="8"/>
  <c r="AD21" i="8" s="1"/>
  <c r="P21" i="8"/>
  <c r="AC21" i="8" s="1"/>
  <c r="N21" i="8"/>
  <c r="AB21" i="8" s="1"/>
  <c r="L21" i="8"/>
  <c r="AA21" i="8" s="1"/>
  <c r="J21" i="8"/>
  <c r="Z21" i="8" s="1"/>
  <c r="V13" i="8"/>
  <c r="AF13" i="8" s="1"/>
  <c r="T13" i="8"/>
  <c r="AE13" i="8" s="1"/>
  <c r="P13" i="8"/>
  <c r="AC13" i="8" s="1"/>
  <c r="N13" i="8"/>
  <c r="AB13" i="8" s="1"/>
  <c r="L13" i="8"/>
  <c r="AA13" i="8" s="1"/>
  <c r="J13" i="8"/>
  <c r="Z13" i="8" s="1"/>
  <c r="V12" i="8"/>
  <c r="AF12" i="8" s="1"/>
  <c r="T12" i="8"/>
  <c r="AE12" i="8" s="1"/>
  <c r="P12" i="8"/>
  <c r="AC12" i="8" s="1"/>
  <c r="N12" i="8"/>
  <c r="AB12" i="8" s="1"/>
  <c r="L12" i="8"/>
  <c r="AA12" i="8" s="1"/>
  <c r="J12" i="8"/>
  <c r="Z12" i="8" s="1"/>
  <c r="X10" i="8" l="1"/>
  <c r="AG10" i="8" s="1"/>
  <c r="X9" i="8"/>
  <c r="AG9" i="8" s="1"/>
  <c r="X11" i="8"/>
  <c r="AG11" i="8" s="1"/>
  <c r="X31" i="8"/>
  <c r="AG31" i="8" s="1"/>
  <c r="X18" i="8"/>
  <c r="AG18" i="8" s="1"/>
  <c r="X16" i="8"/>
  <c r="AG16" i="8" s="1"/>
  <c r="X14" i="8"/>
  <c r="AG14" i="8" s="1"/>
  <c r="X33" i="8"/>
  <c r="AG33" i="8" s="1"/>
  <c r="X32" i="8"/>
  <c r="AG32" i="8" s="1"/>
  <c r="X34" i="8"/>
  <c r="AG34" i="8" s="1"/>
  <c r="X37" i="8"/>
  <c r="AG37" i="8" s="1"/>
  <c r="X19" i="8"/>
  <c r="AG19" i="8" s="1"/>
  <c r="X35" i="8"/>
  <c r="AG35" i="8" s="1"/>
  <c r="X36" i="8"/>
  <c r="AG36" i="8" s="1"/>
  <c r="X39" i="8"/>
  <c r="AG39" i="8" s="1"/>
  <c r="X38" i="8"/>
  <c r="AG38" i="8" s="1"/>
  <c r="X24" i="8"/>
  <c r="AG24" i="8" s="1"/>
  <c r="X25" i="8"/>
  <c r="AG25" i="8" s="1"/>
  <c r="X40" i="8"/>
  <c r="AG40" i="8" s="1"/>
  <c r="X41" i="8"/>
  <c r="AG41" i="8" s="1"/>
  <c r="X42" i="8"/>
  <c r="AG42" i="8" s="1"/>
  <c r="X23" i="8"/>
  <c r="X43" i="8"/>
  <c r="AG43" i="8" s="1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V43" i="8"/>
  <c r="AF43" i="8" s="1"/>
  <c r="T43" i="8"/>
  <c r="AE43" i="8" s="1"/>
  <c r="R43" i="8"/>
  <c r="AD43" i="8" s="1"/>
  <c r="N43" i="8"/>
  <c r="AB43" i="8" s="1"/>
  <c r="L43" i="8"/>
  <c r="AA43" i="8" s="1"/>
  <c r="J43" i="8"/>
  <c r="Z43" i="8" s="1"/>
  <c r="H43" i="8"/>
  <c r="Y43" i="8" s="1"/>
  <c r="AG23" i="8"/>
  <c r="V23" i="8"/>
  <c r="AF23" i="8" s="1"/>
  <c r="T23" i="8"/>
  <c r="AE23" i="8" s="1"/>
  <c r="R23" i="8"/>
  <c r="AD23" i="8" s="1"/>
  <c r="N23" i="8"/>
  <c r="AB23" i="8" s="1"/>
  <c r="L23" i="8"/>
  <c r="AA23" i="8" s="1"/>
  <c r="J23" i="8"/>
  <c r="Z23" i="8" s="1"/>
  <c r="V42" i="8"/>
  <c r="AF42" i="8" s="1"/>
  <c r="T42" i="8"/>
  <c r="AE42" i="8" s="1"/>
  <c r="R42" i="8"/>
  <c r="AD42" i="8" s="1"/>
  <c r="P42" i="8"/>
  <c r="AC42" i="8" s="1"/>
  <c r="N42" i="8"/>
  <c r="AB42" i="8" s="1"/>
  <c r="L42" i="8"/>
  <c r="AA42" i="8" s="1"/>
  <c r="H42" i="8"/>
  <c r="Y42" i="8" s="1"/>
  <c r="V41" i="8"/>
  <c r="AF41" i="8" s="1"/>
  <c r="T41" i="8"/>
  <c r="AE41" i="8" s="1"/>
  <c r="R41" i="8"/>
  <c r="AD41" i="8" s="1"/>
  <c r="P41" i="8"/>
  <c r="AC41" i="8" s="1"/>
  <c r="L41" i="8"/>
  <c r="AA41" i="8" s="1"/>
  <c r="J41" i="8"/>
  <c r="Z41" i="8" s="1"/>
  <c r="H41" i="8"/>
  <c r="Y41" i="8" s="1"/>
  <c r="V40" i="8"/>
  <c r="AF40" i="8" s="1"/>
  <c r="T40" i="8"/>
  <c r="AE40" i="8" s="1"/>
  <c r="R40" i="8"/>
  <c r="AD40" i="8" s="1"/>
  <c r="P40" i="8"/>
  <c r="AC40" i="8" s="1"/>
  <c r="L40" i="8"/>
  <c r="AA40" i="8" s="1"/>
  <c r="J40" i="8"/>
  <c r="Z40" i="8" s="1"/>
  <c r="H40" i="8"/>
  <c r="Y40" i="8" s="1"/>
  <c r="V25" i="8"/>
  <c r="AF25" i="8" s="1"/>
  <c r="T25" i="8"/>
  <c r="AE25" i="8" s="1"/>
  <c r="R25" i="8"/>
  <c r="AD25" i="8" s="1"/>
  <c r="N25" i="8"/>
  <c r="AB25" i="8" s="1"/>
  <c r="L25" i="8"/>
  <c r="AA25" i="8" s="1"/>
  <c r="J25" i="8"/>
  <c r="Z25" i="8" s="1"/>
  <c r="V24" i="8"/>
  <c r="AF24" i="8" s="1"/>
  <c r="T24" i="8"/>
  <c r="AE24" i="8" s="1"/>
  <c r="R24" i="8"/>
  <c r="AD24" i="8" s="1"/>
  <c r="N24" i="8"/>
  <c r="AB24" i="8" s="1"/>
  <c r="L24" i="8"/>
  <c r="AA24" i="8" s="1"/>
  <c r="J24" i="8"/>
  <c r="Z24" i="8" s="1"/>
  <c r="V38" i="8"/>
  <c r="AF38" i="8" s="1"/>
  <c r="T38" i="8"/>
  <c r="AE38" i="8" s="1"/>
  <c r="R38" i="8"/>
  <c r="AD38" i="8" s="1"/>
  <c r="P38" i="8"/>
  <c r="AC38" i="8" s="1"/>
  <c r="N38" i="8"/>
  <c r="AB38" i="8" s="1"/>
  <c r="L38" i="8"/>
  <c r="AA38" i="8" s="1"/>
  <c r="H38" i="8"/>
  <c r="Y38" i="8" s="1"/>
  <c r="V39" i="8"/>
  <c r="AF39" i="8" s="1"/>
  <c r="T39" i="8"/>
  <c r="AE39" i="8" s="1"/>
  <c r="R39" i="8"/>
  <c r="AD39" i="8" s="1"/>
  <c r="P39" i="8"/>
  <c r="AC39" i="8" s="1"/>
  <c r="L39" i="8"/>
  <c r="AA39" i="8" s="1"/>
  <c r="J39" i="8"/>
  <c r="Z39" i="8" s="1"/>
  <c r="H39" i="8"/>
  <c r="Y39" i="8" s="1"/>
  <c r="V36" i="8"/>
  <c r="AF36" i="8" s="1"/>
  <c r="T36" i="8"/>
  <c r="AE36" i="8" s="1"/>
  <c r="R36" i="8"/>
  <c r="AD36" i="8" s="1"/>
  <c r="P36" i="8"/>
  <c r="AC36" i="8" s="1"/>
  <c r="L36" i="8"/>
  <c r="AA36" i="8" s="1"/>
  <c r="J36" i="8"/>
  <c r="Z36" i="8" s="1"/>
  <c r="H36" i="8"/>
  <c r="Y36" i="8" s="1"/>
  <c r="V35" i="8"/>
  <c r="AF35" i="8" s="1"/>
  <c r="T35" i="8"/>
  <c r="AE35" i="8" s="1"/>
  <c r="P35" i="8"/>
  <c r="AC35" i="8" s="1"/>
  <c r="N35" i="8"/>
  <c r="AB35" i="8" s="1"/>
  <c r="L35" i="8"/>
  <c r="AA35" i="8" s="1"/>
  <c r="H35" i="8"/>
  <c r="Y35" i="8" s="1"/>
  <c r="V19" i="8"/>
  <c r="AF19" i="8" s="1"/>
  <c r="T19" i="8"/>
  <c r="AE19" i="8" s="1"/>
  <c r="L19" i="8"/>
  <c r="AA19" i="8" s="1"/>
  <c r="J19" i="8"/>
  <c r="Z19" i="8" s="1"/>
  <c r="V37" i="8"/>
  <c r="AF37" i="8" s="1"/>
  <c r="T37" i="8"/>
  <c r="AE37" i="8" s="1"/>
  <c r="R37" i="8"/>
  <c r="AD37" i="8" s="1"/>
  <c r="P37" i="8"/>
  <c r="AC37" i="8" s="1"/>
  <c r="L37" i="8"/>
  <c r="AA37" i="8" s="1"/>
  <c r="J37" i="8"/>
  <c r="Z37" i="8" s="1"/>
  <c r="H37" i="8"/>
  <c r="Y37" i="8" s="1"/>
  <c r="V34" i="8"/>
  <c r="AF34" i="8" s="1"/>
  <c r="T34" i="8"/>
  <c r="AE34" i="8" s="1"/>
  <c r="R34" i="8"/>
  <c r="AD34" i="8" s="1"/>
  <c r="P34" i="8"/>
  <c r="AC34" i="8" s="1"/>
  <c r="L34" i="8"/>
  <c r="AA34" i="8" s="1"/>
  <c r="J34" i="8"/>
  <c r="Z34" i="8" s="1"/>
  <c r="V32" i="8"/>
  <c r="AF32" i="8" s="1"/>
  <c r="T32" i="8"/>
  <c r="AE32" i="8" s="1"/>
  <c r="R32" i="8"/>
  <c r="AD32" i="8" s="1"/>
  <c r="P32" i="8"/>
  <c r="AC32" i="8" s="1"/>
  <c r="N32" i="8"/>
  <c r="AB32" i="8" s="1"/>
  <c r="L32" i="8"/>
  <c r="AA32" i="8" s="1"/>
  <c r="H32" i="8"/>
  <c r="Y32" i="8" s="1"/>
  <c r="V33" i="8"/>
  <c r="AF33" i="8" s="1"/>
  <c r="T33" i="8"/>
  <c r="AE33" i="8" s="1"/>
  <c r="R33" i="8"/>
  <c r="AD33" i="8" s="1"/>
  <c r="P33" i="8"/>
  <c r="AC33" i="8" s="1"/>
  <c r="L33" i="8"/>
  <c r="AA33" i="8" s="1"/>
  <c r="J33" i="8"/>
  <c r="Z33" i="8" s="1"/>
  <c r="H33" i="8"/>
  <c r="Y33" i="8" s="1"/>
  <c r="V14" i="8"/>
  <c r="AF14" i="8" s="1"/>
  <c r="T14" i="8"/>
  <c r="AE14" i="8" s="1"/>
  <c r="R14" i="8"/>
  <c r="AD14" i="8" s="1"/>
  <c r="P14" i="8"/>
  <c r="AC14" i="8" s="1"/>
  <c r="L14" i="8"/>
  <c r="AA14" i="8" s="1"/>
  <c r="J14" i="8"/>
  <c r="Z14" i="8" s="1"/>
  <c r="V16" i="8"/>
  <c r="AF16" i="8" s="1"/>
  <c r="T16" i="8"/>
  <c r="AE16" i="8" s="1"/>
  <c r="L16" i="8"/>
  <c r="AA16" i="8" s="1"/>
  <c r="V18" i="8"/>
  <c r="AF18" i="8" s="1"/>
  <c r="T18" i="8"/>
  <c r="AE18" i="8" s="1"/>
  <c r="R18" i="8"/>
  <c r="AD18" i="8" s="1"/>
  <c r="L18" i="8"/>
  <c r="AA18" i="8" s="1"/>
  <c r="J18" i="8"/>
  <c r="Z18" i="8" s="1"/>
  <c r="H18" i="8"/>
  <c r="Y18" i="8" s="1"/>
  <c r="V31" i="8"/>
  <c r="AF31" i="8" s="1"/>
  <c r="T31" i="8"/>
  <c r="AE31" i="8" s="1"/>
  <c r="R31" i="8"/>
  <c r="AD31" i="8" s="1"/>
  <c r="P31" i="8"/>
  <c r="AC31" i="8" s="1"/>
  <c r="L31" i="8"/>
  <c r="AA31" i="8" s="1"/>
  <c r="J31" i="8"/>
  <c r="Z31" i="8" s="1"/>
  <c r="H31" i="8"/>
  <c r="Y31" i="8" s="1"/>
  <c r="V11" i="8"/>
  <c r="AF11" i="8" s="1"/>
  <c r="T11" i="8"/>
  <c r="AE11" i="8" s="1"/>
  <c r="V9" i="8"/>
  <c r="AF9" i="8" s="1"/>
  <c r="T9" i="8"/>
  <c r="AE9" i="8" s="1"/>
  <c r="L9" i="8"/>
  <c r="AA9" i="8" s="1"/>
  <c r="J9" i="8"/>
  <c r="Z9" i="8" s="1"/>
  <c r="V10" i="8"/>
  <c r="AF10" i="8" s="1"/>
  <c r="R10" i="8"/>
  <c r="AD10" i="8" s="1"/>
  <c r="J10" i="8"/>
  <c r="Z10" i="8" s="1"/>
  <c r="X7" i="8"/>
  <c r="V7" i="8"/>
  <c r="T6" i="8"/>
  <c r="T7" i="8" s="1"/>
  <c r="T10" i="8" s="1"/>
  <c r="AE10" i="8" s="1"/>
  <c r="R6" i="8"/>
  <c r="R7" i="8" s="1"/>
  <c r="P6" i="8"/>
  <c r="P7" i="8" s="1"/>
  <c r="N6" i="8"/>
  <c r="N7" i="8" s="1"/>
  <c r="N40" i="8" s="1"/>
  <c r="AB40" i="8" s="1"/>
  <c r="L6" i="8"/>
  <c r="L7" i="8" s="1"/>
  <c r="J6" i="8"/>
  <c r="J7" i="8" s="1"/>
  <c r="H6" i="8"/>
  <c r="H7" i="8" s="1"/>
  <c r="P10" i="8" l="1"/>
  <c r="AC10" i="8" s="1"/>
  <c r="P30" i="8"/>
  <c r="AC30" i="8" s="1"/>
  <c r="AH30" i="8" s="1"/>
  <c r="AJ30" i="8" s="1"/>
  <c r="P20" i="8"/>
  <c r="AC20" i="8" s="1"/>
  <c r="AH20" i="8" s="1"/>
  <c r="AJ20" i="8" s="1"/>
  <c r="P19" i="8"/>
  <c r="AC19" i="8" s="1"/>
  <c r="P11" i="8"/>
  <c r="AC11" i="8" s="1"/>
  <c r="P9" i="8"/>
  <c r="AC9" i="8" s="1"/>
  <c r="P16" i="8"/>
  <c r="AC16" i="8" s="1"/>
  <c r="R13" i="8"/>
  <c r="AD13" i="8" s="1"/>
  <c r="R12" i="8"/>
  <c r="AD12" i="8" s="1"/>
  <c r="H19" i="8"/>
  <c r="Y19" i="8" s="1"/>
  <c r="H28" i="8"/>
  <c r="Y28" i="8" s="1"/>
  <c r="AH28" i="8" s="1"/>
  <c r="AJ28" i="8" s="1"/>
  <c r="H17" i="8"/>
  <c r="Y17" i="8" s="1"/>
  <c r="AH17" i="8" s="1"/>
  <c r="H29" i="8"/>
  <c r="Y29" i="8" s="1"/>
  <c r="AH29" i="8" s="1"/>
  <c r="H15" i="8"/>
  <c r="Y15" i="8" s="1"/>
  <c r="AH15" i="8" s="1"/>
  <c r="AJ15" i="8" s="1"/>
  <c r="H26" i="8"/>
  <c r="Y26" i="8" s="1"/>
  <c r="AH26" i="8" s="1"/>
  <c r="AJ26" i="8" s="1"/>
  <c r="H22" i="8"/>
  <c r="Y22" i="8" s="1"/>
  <c r="AH22" i="8" s="1"/>
  <c r="AJ22" i="8" s="1"/>
  <c r="H27" i="8"/>
  <c r="Y27" i="8" s="1"/>
  <c r="AH27" i="8" s="1"/>
  <c r="AJ27" i="8" s="1"/>
  <c r="H21" i="8"/>
  <c r="Y21" i="8" s="1"/>
  <c r="AH21" i="8" s="1"/>
  <c r="AJ21" i="8" s="1"/>
  <c r="H13" i="8"/>
  <c r="Y13" i="8" s="1"/>
  <c r="H12" i="8"/>
  <c r="Y12" i="8" s="1"/>
  <c r="H24" i="8"/>
  <c r="Y24" i="8" s="1"/>
  <c r="H14" i="8"/>
  <c r="Y14" i="8" s="1"/>
  <c r="H25" i="8"/>
  <c r="Y25" i="8" s="1"/>
  <c r="H23" i="8"/>
  <c r="Y23" i="8" s="1"/>
  <c r="P18" i="8"/>
  <c r="AC18" i="8" s="1"/>
  <c r="P24" i="8"/>
  <c r="AC24" i="8" s="1"/>
  <c r="AH40" i="8"/>
  <c r="AJ40" i="8" s="1"/>
  <c r="H9" i="8"/>
  <c r="Y9" i="8" s="1"/>
  <c r="H10" i="8"/>
  <c r="Y10" i="8" s="1"/>
  <c r="H11" i="8"/>
  <c r="Y11" i="8" s="1"/>
  <c r="J16" i="8"/>
  <c r="Z16" i="8" s="1"/>
  <c r="J42" i="8"/>
  <c r="Z42" i="8" s="1"/>
  <c r="AH42" i="8" s="1"/>
  <c r="AJ42" i="8" s="1"/>
  <c r="J35" i="8"/>
  <c r="Z35" i="8" s="1"/>
  <c r="J32" i="8"/>
  <c r="Z32" i="8" s="1"/>
  <c r="AH32" i="8" s="1"/>
  <c r="AJ32" i="8" s="1"/>
  <c r="J38" i="8"/>
  <c r="Z38" i="8" s="1"/>
  <c r="AH38" i="8" s="1"/>
  <c r="AJ38" i="8" s="1"/>
  <c r="J11" i="8"/>
  <c r="Z11" i="8" s="1"/>
  <c r="R16" i="8"/>
  <c r="AD16" i="8" s="1"/>
  <c r="R35" i="8"/>
  <c r="AD35" i="8" s="1"/>
  <c r="R19" i="8"/>
  <c r="AD19" i="8" s="1"/>
  <c r="R11" i="8"/>
  <c r="AD11" i="8" s="1"/>
  <c r="R9" i="8"/>
  <c r="AD9" i="8" s="1"/>
  <c r="N19" i="8"/>
  <c r="AB19" i="8" s="1"/>
  <c r="N33" i="8"/>
  <c r="AB33" i="8" s="1"/>
  <c r="AH33" i="8" s="1"/>
  <c r="AJ33" i="8" s="1"/>
  <c r="N31" i="8"/>
  <c r="AB31" i="8" s="1"/>
  <c r="AH31" i="8" s="1"/>
  <c r="AJ31" i="8" s="1"/>
  <c r="N9" i="8"/>
  <c r="AB9" i="8" s="1"/>
  <c r="N10" i="8"/>
  <c r="AB10" i="8" s="1"/>
  <c r="N39" i="8"/>
  <c r="AB39" i="8" s="1"/>
  <c r="AH39" i="8" s="1"/>
  <c r="AJ39" i="8" s="1"/>
  <c r="N37" i="8"/>
  <c r="AB37" i="8" s="1"/>
  <c r="AH37" i="8" s="1"/>
  <c r="AJ37" i="8" s="1"/>
  <c r="N14" i="8"/>
  <c r="AB14" i="8" s="1"/>
  <c r="N11" i="8"/>
  <c r="AB11" i="8" s="1"/>
  <c r="N34" i="8"/>
  <c r="AB34" i="8" s="1"/>
  <c r="N36" i="8"/>
  <c r="AB36" i="8" s="1"/>
  <c r="AH36" i="8" s="1"/>
  <c r="AJ36" i="8" s="1"/>
  <c r="N41" i="8"/>
  <c r="AB41" i="8" s="1"/>
  <c r="AH41" i="8" s="1"/>
  <c r="AJ41" i="8" s="1"/>
  <c r="H34" i="8"/>
  <c r="Y34" i="8" s="1"/>
  <c r="H16" i="8"/>
  <c r="Y16" i="8" s="1"/>
  <c r="P43" i="8"/>
  <c r="AC43" i="8" s="1"/>
  <c r="AH43" i="8" s="1"/>
  <c r="AJ43" i="8" s="1"/>
  <c r="P23" i="8"/>
  <c r="AC23" i="8" s="1"/>
  <c r="L11" i="8"/>
  <c r="AA11" i="8" s="1"/>
  <c r="L10" i="8"/>
  <c r="AA10" i="8" s="1"/>
  <c r="N18" i="8"/>
  <c r="AB18" i="8" s="1"/>
  <c r="N16" i="8"/>
  <c r="AB16" i="8" s="1"/>
  <c r="P25" i="8"/>
  <c r="AC25" i="8" s="1"/>
  <c r="E9" i="7"/>
  <c r="V9" i="7" s="1"/>
  <c r="E10" i="7"/>
  <c r="V10" i="7" s="1"/>
  <c r="E11" i="7"/>
  <c r="E12" i="7"/>
  <c r="E13" i="7"/>
  <c r="V13" i="7" s="1"/>
  <c r="E14" i="7"/>
  <c r="E15" i="7"/>
  <c r="V15" i="7" s="1"/>
  <c r="E16" i="7"/>
  <c r="V16" i="7" s="1"/>
  <c r="E17" i="7"/>
  <c r="V17" i="7" s="1"/>
  <c r="E18" i="7"/>
  <c r="V18" i="7" s="1"/>
  <c r="E19" i="7"/>
  <c r="V19" i="7" s="1"/>
  <c r="E20" i="7"/>
  <c r="V20" i="7" s="1"/>
  <c r="E21" i="7"/>
  <c r="E22" i="7"/>
  <c r="E23" i="7"/>
  <c r="E24" i="7"/>
  <c r="V24" i="7" s="1"/>
  <c r="E25" i="7"/>
  <c r="V25" i="7" s="1"/>
  <c r="E26" i="7"/>
  <c r="E27" i="7"/>
  <c r="V27" i="7" s="1"/>
  <c r="E28" i="7"/>
  <c r="V28" i="7" s="1"/>
  <c r="E29" i="7"/>
  <c r="E30" i="7"/>
  <c r="V30" i="7" s="1"/>
  <c r="E31" i="7"/>
  <c r="E32" i="7"/>
  <c r="E33" i="7"/>
  <c r="V33" i="7" s="1"/>
  <c r="E34" i="7"/>
  <c r="E35" i="7"/>
  <c r="V35" i="7" s="1"/>
  <c r="E36" i="7"/>
  <c r="V36" i="7" s="1"/>
  <c r="E37" i="7"/>
  <c r="V37" i="7" s="1"/>
  <c r="E38" i="7"/>
  <c r="E39" i="7"/>
  <c r="G9" i="7"/>
  <c r="W9" i="7" s="1"/>
  <c r="G10" i="7"/>
  <c r="W10" i="7" s="1"/>
  <c r="G11" i="7"/>
  <c r="G12" i="7"/>
  <c r="W12" i="7" s="1"/>
  <c r="G13" i="7"/>
  <c r="W13" i="7" s="1"/>
  <c r="G14" i="7"/>
  <c r="G15" i="7"/>
  <c r="G16" i="7"/>
  <c r="G17" i="7"/>
  <c r="W17" i="7" s="1"/>
  <c r="G18" i="7"/>
  <c r="G19" i="7"/>
  <c r="W19" i="7" s="1"/>
  <c r="G20" i="7"/>
  <c r="G21" i="7"/>
  <c r="W21" i="7" s="1"/>
  <c r="G22" i="7"/>
  <c r="W22" i="7" s="1"/>
  <c r="G23" i="7"/>
  <c r="G24" i="7"/>
  <c r="G25" i="7"/>
  <c r="G26" i="7"/>
  <c r="W26" i="7" s="1"/>
  <c r="G27" i="7"/>
  <c r="G28" i="7"/>
  <c r="G29" i="7"/>
  <c r="W29" i="7" s="1"/>
  <c r="G30" i="7"/>
  <c r="W30" i="7" s="1"/>
  <c r="G31" i="7"/>
  <c r="G32" i="7"/>
  <c r="W32" i="7" s="1"/>
  <c r="G33" i="7"/>
  <c r="W33" i="7" s="1"/>
  <c r="G34" i="7"/>
  <c r="G35" i="7"/>
  <c r="W35" i="7" s="1"/>
  <c r="G36" i="7"/>
  <c r="G37" i="7"/>
  <c r="G38" i="7"/>
  <c r="W38" i="7" s="1"/>
  <c r="G39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W11" i="7"/>
  <c r="W15" i="7"/>
  <c r="W23" i="7"/>
  <c r="W27" i="7"/>
  <c r="W31" i="7"/>
  <c r="W39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U7" i="7"/>
  <c r="V11" i="7"/>
  <c r="V12" i="7"/>
  <c r="V14" i="7"/>
  <c r="W14" i="7"/>
  <c r="W16" i="7"/>
  <c r="W18" i="7"/>
  <c r="W20" i="7"/>
  <c r="V21" i="7"/>
  <c r="V22" i="7"/>
  <c r="V23" i="7"/>
  <c r="W24" i="7"/>
  <c r="W25" i="7"/>
  <c r="V26" i="7"/>
  <c r="W28" i="7"/>
  <c r="V29" i="7"/>
  <c r="V31" i="7"/>
  <c r="V32" i="7"/>
  <c r="V34" i="7"/>
  <c r="W34" i="7"/>
  <c r="W36" i="7"/>
  <c r="W37" i="7"/>
  <c r="V38" i="7"/>
  <c r="V39" i="7"/>
  <c r="Y9" i="7"/>
  <c r="X9" i="7"/>
  <c r="AH12" i="8" l="1"/>
  <c r="AJ12" i="8" s="1"/>
  <c r="AH13" i="8"/>
  <c r="AJ13" i="8" s="1"/>
  <c r="AH23" i="8"/>
  <c r="AJ23" i="8" s="1"/>
  <c r="AH14" i="8"/>
  <c r="AJ14" i="8" s="1"/>
  <c r="AH35" i="8"/>
  <c r="AJ35" i="8" s="1"/>
  <c r="AH25" i="8"/>
  <c r="AJ25" i="8" s="1"/>
  <c r="AH24" i="8"/>
  <c r="AJ24" i="8" s="1"/>
  <c r="AH10" i="8"/>
  <c r="AJ10" i="8" s="1"/>
  <c r="AH34" i="8"/>
  <c r="AJ34" i="8" s="1"/>
  <c r="AH18" i="8"/>
  <c r="AJ18" i="8" s="1"/>
  <c r="AH19" i="8"/>
  <c r="AJ19" i="8" s="1"/>
  <c r="AH9" i="8"/>
  <c r="AH11" i="8"/>
  <c r="AJ11" i="8" s="1"/>
  <c r="AH16" i="8"/>
  <c r="AJ16" i="8" s="1"/>
  <c r="S7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AC26" i="7" s="1"/>
  <c r="S27" i="7"/>
  <c r="S28" i="7"/>
  <c r="S29" i="7"/>
  <c r="S30" i="7"/>
  <c r="AC30" i="7" s="1"/>
  <c r="S31" i="7"/>
  <c r="S32" i="7"/>
  <c r="S33" i="7"/>
  <c r="AC33" i="7" s="1"/>
  <c r="S34" i="7"/>
  <c r="S35" i="7"/>
  <c r="S36" i="7"/>
  <c r="AC36" i="7" s="1"/>
  <c r="S37" i="7"/>
  <c r="AC37" i="7" s="1"/>
  <c r="S38" i="7"/>
  <c r="AC38" i="7" s="1"/>
  <c r="S39" i="7"/>
  <c r="AC39" i="7" s="1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X37" i="7"/>
  <c r="X39" i="7"/>
  <c r="Y33" i="7"/>
  <c r="Y36" i="7"/>
  <c r="Y37" i="7"/>
  <c r="Y39" i="7"/>
  <c r="M33" i="7"/>
  <c r="Z33" i="7" s="1"/>
  <c r="M36" i="7"/>
  <c r="Z36" i="7" s="1"/>
  <c r="M37" i="7"/>
  <c r="Z37" i="7" s="1"/>
  <c r="M38" i="7"/>
  <c r="Z38" i="7" s="1"/>
  <c r="M39" i="7"/>
  <c r="Z39" i="7" s="1"/>
  <c r="O33" i="7"/>
  <c r="O36" i="7"/>
  <c r="AA36" i="7" s="1"/>
  <c r="O37" i="7"/>
  <c r="AA37" i="7" s="1"/>
  <c r="O38" i="7"/>
  <c r="AA38" i="7" s="1"/>
  <c r="O39" i="7"/>
  <c r="AA39" i="7" s="1"/>
  <c r="Q33" i="7"/>
  <c r="AB33" i="7" s="1"/>
  <c r="Q36" i="7"/>
  <c r="AB36" i="7" s="1"/>
  <c r="Q37" i="7"/>
  <c r="AB37" i="7" s="1"/>
  <c r="Q38" i="7"/>
  <c r="AB38" i="7" s="1"/>
  <c r="Q39" i="7"/>
  <c r="AB39" i="7" s="1"/>
  <c r="X33" i="7"/>
  <c r="X36" i="7"/>
  <c r="X38" i="7"/>
  <c r="Y38" i="7"/>
  <c r="AA33" i="7"/>
  <c r="AC32" i="7"/>
  <c r="AE33" i="7" l="1"/>
  <c r="AE39" i="7"/>
  <c r="AE36" i="7"/>
  <c r="AG36" i="7" s="1"/>
  <c r="AE38" i="7"/>
  <c r="AG38" i="7" s="1"/>
  <c r="AE37" i="7"/>
  <c r="AG37" i="7" s="1"/>
  <c r="AG33" i="7"/>
  <c r="AG39" i="7"/>
  <c r="AC9" i="7"/>
  <c r="AC10" i="7"/>
  <c r="AC11" i="7"/>
  <c r="AC14" i="7"/>
  <c r="AC15" i="7"/>
  <c r="AC13" i="7"/>
  <c r="AC12" i="7"/>
  <c r="AC17" i="7"/>
  <c r="AC20" i="7"/>
  <c r="AC16" i="7"/>
  <c r="AC18" i="7"/>
  <c r="AC21" i="7"/>
  <c r="AC22" i="7"/>
  <c r="AC19" i="7"/>
  <c r="AC24" i="7"/>
  <c r="AC25" i="7"/>
  <c r="AC23" i="7"/>
  <c r="AC27" i="7"/>
  <c r="AC28" i="7"/>
  <c r="AC29" i="7"/>
  <c r="AC31" i="7"/>
  <c r="AC34" i="7"/>
  <c r="AC35" i="7"/>
  <c r="AB32" i="7" l="1"/>
  <c r="AB30" i="7"/>
  <c r="AB26" i="7"/>
  <c r="Q32" i="7"/>
  <c r="Q30" i="7"/>
  <c r="Q26" i="7"/>
  <c r="Q35" i="7"/>
  <c r="AB35" i="7" s="1"/>
  <c r="Q34" i="7"/>
  <c r="AB34" i="7" s="1"/>
  <c r="Q27" i="7"/>
  <c r="AB27" i="7" s="1"/>
  <c r="Q25" i="7"/>
  <c r="AB25" i="7" s="1"/>
  <c r="Q29" i="7"/>
  <c r="AB29" i="7" s="1"/>
  <c r="Q13" i="7"/>
  <c r="AB13" i="7" s="1"/>
  <c r="Q28" i="7"/>
  <c r="AB28" i="7" s="1"/>
  <c r="Q23" i="7"/>
  <c r="AB23" i="7" s="1"/>
  <c r="Q19" i="7"/>
  <c r="AB19" i="7" s="1"/>
  <c r="Q22" i="7"/>
  <c r="AB22" i="7" s="1"/>
  <c r="Q16" i="7"/>
  <c r="AB16" i="7" s="1"/>
  <c r="Q12" i="7"/>
  <c r="AB12" i="7" s="1"/>
  <c r="Q15" i="7"/>
  <c r="AB15" i="7" s="1"/>
  <c r="Q21" i="7"/>
  <c r="AB21" i="7" s="1"/>
  <c r="Q17" i="7"/>
  <c r="AB17" i="7" s="1"/>
  <c r="Q31" i="7"/>
  <c r="AB31" i="7" s="1"/>
  <c r="Q24" i="7"/>
  <c r="AB24" i="7" s="1"/>
  <c r="Q20" i="7"/>
  <c r="AB20" i="7" s="1"/>
  <c r="Q10" i="7"/>
  <c r="AB10" i="7" s="1"/>
  <c r="Q18" i="7"/>
  <c r="AB18" i="7" s="1"/>
  <c r="Q14" i="7"/>
  <c r="AB14" i="7" s="1"/>
  <c r="Q11" i="7"/>
  <c r="AB11" i="7" s="1"/>
  <c r="Q6" i="7"/>
  <c r="Q7" i="7" s="1"/>
  <c r="Q9" i="7" s="1"/>
  <c r="AB9" i="7" s="1"/>
  <c r="O32" i="7"/>
  <c r="AA32" i="7" s="1"/>
  <c r="M32" i="7"/>
  <c r="Z32" i="7" s="1"/>
  <c r="Y32" i="7"/>
  <c r="X32" i="7"/>
  <c r="O30" i="7"/>
  <c r="AA30" i="7" s="1"/>
  <c r="M30" i="7"/>
  <c r="Z30" i="7" s="1"/>
  <c r="Y30" i="7"/>
  <c r="X30" i="7"/>
  <c r="O26" i="7"/>
  <c r="AA26" i="7" s="1"/>
  <c r="M26" i="7"/>
  <c r="Z26" i="7" s="1"/>
  <c r="Y26" i="7"/>
  <c r="X26" i="7"/>
  <c r="O35" i="7"/>
  <c r="AA35" i="7" s="1"/>
  <c r="Y35" i="7"/>
  <c r="X35" i="7"/>
  <c r="O34" i="7"/>
  <c r="AA34" i="7" s="1"/>
  <c r="Y34" i="7"/>
  <c r="X34" i="7"/>
  <c r="O27" i="7"/>
  <c r="AA27" i="7" s="1"/>
  <c r="Y27" i="7"/>
  <c r="X27" i="7"/>
  <c r="AE27" i="7" s="1"/>
  <c r="O25" i="7"/>
  <c r="AA25" i="7" s="1"/>
  <c r="Y25" i="7"/>
  <c r="X25" i="7"/>
  <c r="O29" i="7"/>
  <c r="AA29" i="7" s="1"/>
  <c r="M29" i="7"/>
  <c r="Z29" i="7" s="1"/>
  <c r="X29" i="7"/>
  <c r="O13" i="7"/>
  <c r="AA13" i="7" s="1"/>
  <c r="X13" i="7"/>
  <c r="O28" i="7"/>
  <c r="AA28" i="7" s="1"/>
  <c r="M28" i="7"/>
  <c r="Z28" i="7" s="1"/>
  <c r="X28" i="7"/>
  <c r="O23" i="7"/>
  <c r="AA23" i="7" s="1"/>
  <c r="M23" i="7"/>
  <c r="Z23" i="7" s="1"/>
  <c r="X23" i="7"/>
  <c r="O19" i="7"/>
  <c r="AA19" i="7" s="1"/>
  <c r="M19" i="7"/>
  <c r="Z19" i="7" s="1"/>
  <c r="X19" i="7"/>
  <c r="O22" i="7"/>
  <c r="AA22" i="7" s="1"/>
  <c r="M22" i="7"/>
  <c r="Z22" i="7" s="1"/>
  <c r="X22" i="7"/>
  <c r="O16" i="7"/>
  <c r="AA16" i="7" s="1"/>
  <c r="M16" i="7"/>
  <c r="Z16" i="7" s="1"/>
  <c r="X16" i="7"/>
  <c r="O12" i="7"/>
  <c r="AA12" i="7" s="1"/>
  <c r="M12" i="7"/>
  <c r="Z12" i="7" s="1"/>
  <c r="X12" i="7"/>
  <c r="O15" i="7"/>
  <c r="AA15" i="7" s="1"/>
  <c r="M15" i="7"/>
  <c r="Z15" i="7" s="1"/>
  <c r="X15" i="7"/>
  <c r="M21" i="7"/>
  <c r="Z21" i="7" s="1"/>
  <c r="X21" i="7"/>
  <c r="O17" i="7"/>
  <c r="AA17" i="7" s="1"/>
  <c r="M17" i="7"/>
  <c r="Z17" i="7" s="1"/>
  <c r="Y17" i="7"/>
  <c r="X17" i="7"/>
  <c r="O31" i="7"/>
  <c r="AA31" i="7" s="1"/>
  <c r="Y31" i="7"/>
  <c r="X31" i="7"/>
  <c r="O24" i="7"/>
  <c r="AA24" i="7" s="1"/>
  <c r="M24" i="7"/>
  <c r="Z24" i="7" s="1"/>
  <c r="Y24" i="7"/>
  <c r="X24" i="7"/>
  <c r="M20" i="7"/>
  <c r="Z20" i="7" s="1"/>
  <c r="X20" i="7"/>
  <c r="M10" i="7"/>
  <c r="Z10" i="7" s="1"/>
  <c r="X10" i="7"/>
  <c r="O18" i="7"/>
  <c r="AA18" i="7" s="1"/>
  <c r="X18" i="7"/>
  <c r="M14" i="7"/>
  <c r="Z14" i="7" s="1"/>
  <c r="X14" i="7"/>
  <c r="M11" i="7"/>
  <c r="Z11" i="7" s="1"/>
  <c r="O9" i="7"/>
  <c r="AA9" i="7" s="1"/>
  <c r="O6" i="7"/>
  <c r="O7" i="7" s="1"/>
  <c r="O14" i="7" s="1"/>
  <c r="AA14" i="7" s="1"/>
  <c r="M6" i="7"/>
  <c r="M7" i="7" s="1"/>
  <c r="M27" i="7" s="1"/>
  <c r="Z27" i="7" s="1"/>
  <c r="K6" i="7"/>
  <c r="K7" i="7" s="1"/>
  <c r="Y13" i="7" s="1"/>
  <c r="I6" i="7"/>
  <c r="I7" i="7" s="1"/>
  <c r="G6" i="7"/>
  <c r="G7" i="7" s="1"/>
  <c r="E6" i="7"/>
  <c r="E7" i="7" s="1"/>
  <c r="AE24" i="7" l="1"/>
  <c r="AE31" i="7"/>
  <c r="AE35" i="7"/>
  <c r="AE17" i="7"/>
  <c r="AE26" i="7"/>
  <c r="AE30" i="7"/>
  <c r="AE32" i="7"/>
  <c r="AG32" i="7" s="1"/>
  <c r="O11" i="7"/>
  <c r="AA11" i="7" s="1"/>
  <c r="AG27" i="7"/>
  <c r="O10" i="7"/>
  <c r="AA10" i="7" s="1"/>
  <c r="O20" i="7"/>
  <c r="AA20" i="7" s="1"/>
  <c r="O21" i="7"/>
  <c r="AA21" i="7" s="1"/>
  <c r="M34" i="7"/>
  <c r="Z34" i="7" s="1"/>
  <c r="AE34" i="7" s="1"/>
  <c r="M13" i="7"/>
  <c r="Z13" i="7" s="1"/>
  <c r="AE13" i="7" s="1"/>
  <c r="AG13" i="7" s="1"/>
  <c r="M35" i="7"/>
  <c r="Z35" i="7" s="1"/>
  <c r="M25" i="7"/>
  <c r="Z25" i="7" s="1"/>
  <c r="AE25" i="7" s="1"/>
  <c r="X11" i="7"/>
  <c r="Y20" i="7"/>
  <c r="Y14" i="7"/>
  <c r="AE14" i="7" s="1"/>
  <c r="Y29" i="7"/>
  <c r="AE29" i="7" s="1"/>
  <c r="Y10" i="7"/>
  <c r="Y21" i="7"/>
  <c r="Y11" i="7"/>
  <c r="Y18" i="7"/>
  <c r="AE18" i="7" s="1"/>
  <c r="Y15" i="7"/>
  <c r="AE15" i="7" s="1"/>
  <c r="Y12" i="7"/>
  <c r="AE12" i="7" s="1"/>
  <c r="AG12" i="7" s="1"/>
  <c r="Y16" i="7"/>
  <c r="AE16" i="7" s="1"/>
  <c r="Y22" i="7"/>
  <c r="AE22" i="7" s="1"/>
  <c r="Y19" i="7"/>
  <c r="Y23" i="7"/>
  <c r="AE23" i="7" s="1"/>
  <c r="Y28" i="7"/>
  <c r="AE28" i="7" s="1"/>
  <c r="AG30" i="7"/>
  <c r="AG26" i="7"/>
  <c r="M31" i="7"/>
  <c r="Z31" i="7" s="1"/>
  <c r="M18" i="7"/>
  <c r="Z18" i="7" s="1"/>
  <c r="M9" i="7"/>
  <c r="Z9" i="7" s="1"/>
  <c r="AE9" i="7" s="1"/>
  <c r="U34" i="5"/>
  <c r="AD34" i="5" s="1"/>
  <c r="U33" i="5"/>
  <c r="AD33" i="5" s="1"/>
  <c r="U32" i="5"/>
  <c r="AD32" i="5" s="1"/>
  <c r="U31" i="5"/>
  <c r="AD31" i="5" s="1"/>
  <c r="U30" i="5"/>
  <c r="AD30" i="5" s="1"/>
  <c r="U29" i="5"/>
  <c r="AD29" i="5" s="1"/>
  <c r="U28" i="5"/>
  <c r="AD28" i="5" s="1"/>
  <c r="U27" i="5"/>
  <c r="AD27" i="5" s="1"/>
  <c r="U26" i="5"/>
  <c r="AD26" i="5" s="1"/>
  <c r="U25" i="5"/>
  <c r="AD25" i="5" s="1"/>
  <c r="U24" i="5"/>
  <c r="AD24" i="5" s="1"/>
  <c r="U23" i="5"/>
  <c r="AD23" i="5" s="1"/>
  <c r="U22" i="5"/>
  <c r="AD22" i="5" s="1"/>
  <c r="U21" i="5"/>
  <c r="AD21" i="5" s="1"/>
  <c r="U16" i="5"/>
  <c r="AD16" i="5" s="1"/>
  <c r="U20" i="5"/>
  <c r="AD20" i="5" s="1"/>
  <c r="U19" i="5"/>
  <c r="AD19" i="5" s="1"/>
  <c r="U18" i="5"/>
  <c r="AD18" i="5" s="1"/>
  <c r="U17" i="5"/>
  <c r="AD17" i="5" s="1"/>
  <c r="U15" i="5"/>
  <c r="AD15" i="5" s="1"/>
  <c r="U12" i="5"/>
  <c r="AD12" i="5" s="1"/>
  <c r="U14" i="5"/>
  <c r="AD14" i="5" s="1"/>
  <c r="U13" i="5"/>
  <c r="AD13" i="5" s="1"/>
  <c r="U11" i="5"/>
  <c r="AD11" i="5" s="1"/>
  <c r="U10" i="5"/>
  <c r="AD10" i="5" s="1"/>
  <c r="S34" i="5"/>
  <c r="AC34" i="5" s="1"/>
  <c r="S33" i="5"/>
  <c r="AC33" i="5" s="1"/>
  <c r="S32" i="5"/>
  <c r="AC32" i="5" s="1"/>
  <c r="S31" i="5"/>
  <c r="AC31" i="5" s="1"/>
  <c r="S30" i="5"/>
  <c r="AC30" i="5" s="1"/>
  <c r="S29" i="5"/>
  <c r="AC29" i="5" s="1"/>
  <c r="S28" i="5"/>
  <c r="AC28" i="5" s="1"/>
  <c r="S27" i="5"/>
  <c r="AC27" i="5" s="1"/>
  <c r="S26" i="5"/>
  <c r="AC26" i="5" s="1"/>
  <c r="S25" i="5"/>
  <c r="AC25" i="5" s="1"/>
  <c r="S24" i="5"/>
  <c r="AC24" i="5" s="1"/>
  <c r="S23" i="5"/>
  <c r="AC23" i="5" s="1"/>
  <c r="S22" i="5"/>
  <c r="AC22" i="5" s="1"/>
  <c r="S21" i="5"/>
  <c r="AC21" i="5" s="1"/>
  <c r="S20" i="5"/>
  <c r="AC20" i="5" s="1"/>
  <c r="S19" i="5"/>
  <c r="AC19" i="5" s="1"/>
  <c r="S18" i="5"/>
  <c r="AC18" i="5" s="1"/>
  <c r="S17" i="5"/>
  <c r="AC17" i="5" s="1"/>
  <c r="S15" i="5"/>
  <c r="AC15" i="5" s="1"/>
  <c r="S14" i="5"/>
  <c r="AC14" i="5" s="1"/>
  <c r="S13" i="5"/>
  <c r="AC13" i="5" s="1"/>
  <c r="S11" i="5"/>
  <c r="AC11" i="5" s="1"/>
  <c r="S10" i="5"/>
  <c r="AC10" i="5" s="1"/>
  <c r="Q34" i="5"/>
  <c r="AB34" i="5" s="1"/>
  <c r="Q33" i="5"/>
  <c r="AB33" i="5" s="1"/>
  <c r="Q32" i="5"/>
  <c r="AB32" i="5" s="1"/>
  <c r="Q31" i="5"/>
  <c r="AB31" i="5" s="1"/>
  <c r="Q30" i="5"/>
  <c r="AB30" i="5" s="1"/>
  <c r="Q29" i="5"/>
  <c r="AB29" i="5" s="1"/>
  <c r="Q28" i="5"/>
  <c r="AB28" i="5" s="1"/>
  <c r="Q27" i="5"/>
  <c r="AB27" i="5" s="1"/>
  <c r="Q26" i="5"/>
  <c r="AB26" i="5" s="1"/>
  <c r="Q25" i="5"/>
  <c r="AB25" i="5" s="1"/>
  <c r="Q24" i="5"/>
  <c r="AB24" i="5" s="1"/>
  <c r="Q23" i="5"/>
  <c r="AB23" i="5" s="1"/>
  <c r="Q22" i="5"/>
  <c r="AB22" i="5" s="1"/>
  <c r="Q21" i="5"/>
  <c r="AB21" i="5" s="1"/>
  <c r="Q20" i="5"/>
  <c r="AB20" i="5" s="1"/>
  <c r="Q19" i="5"/>
  <c r="AB19" i="5" s="1"/>
  <c r="Q18" i="5"/>
  <c r="AB18" i="5" s="1"/>
  <c r="Q17" i="5"/>
  <c r="AB17" i="5" s="1"/>
  <c r="Q15" i="5"/>
  <c r="AB15" i="5" s="1"/>
  <c r="Q12" i="5"/>
  <c r="AB12" i="5" s="1"/>
  <c r="Q14" i="5"/>
  <c r="AB14" i="5" s="1"/>
  <c r="Q13" i="5"/>
  <c r="AB13" i="5" s="1"/>
  <c r="Q11" i="5"/>
  <c r="AB11" i="5" s="1"/>
  <c r="Q10" i="5"/>
  <c r="AB10" i="5" s="1"/>
  <c r="O34" i="5"/>
  <c r="AA34" i="5" s="1"/>
  <c r="O33" i="5"/>
  <c r="AA33" i="5" s="1"/>
  <c r="O32" i="5"/>
  <c r="AA32" i="5" s="1"/>
  <c r="O31" i="5"/>
  <c r="AA31" i="5" s="1"/>
  <c r="O30" i="5"/>
  <c r="AA30" i="5" s="1"/>
  <c r="O29" i="5"/>
  <c r="AA29" i="5" s="1"/>
  <c r="O28" i="5"/>
  <c r="AA28" i="5" s="1"/>
  <c r="O27" i="5"/>
  <c r="AA27" i="5" s="1"/>
  <c r="O26" i="5"/>
  <c r="AA26" i="5" s="1"/>
  <c r="O25" i="5"/>
  <c r="AA25" i="5" s="1"/>
  <c r="O24" i="5"/>
  <c r="AA24" i="5" s="1"/>
  <c r="O23" i="5"/>
  <c r="AA23" i="5" s="1"/>
  <c r="O22" i="5"/>
  <c r="AA22" i="5" s="1"/>
  <c r="O21" i="5"/>
  <c r="AA21" i="5" s="1"/>
  <c r="O16" i="5"/>
  <c r="AA16" i="5" s="1"/>
  <c r="O20" i="5"/>
  <c r="AA20" i="5" s="1"/>
  <c r="O19" i="5"/>
  <c r="AA19" i="5" s="1"/>
  <c r="O18" i="5"/>
  <c r="AA18" i="5" s="1"/>
  <c r="O17" i="5"/>
  <c r="AA17" i="5" s="1"/>
  <c r="O15" i="5"/>
  <c r="AA15" i="5" s="1"/>
  <c r="O12" i="5"/>
  <c r="AA12" i="5" s="1"/>
  <c r="O14" i="5"/>
  <c r="AA14" i="5" s="1"/>
  <c r="O13" i="5"/>
  <c r="AA13" i="5" s="1"/>
  <c r="O11" i="5"/>
  <c r="AA11" i="5" s="1"/>
  <c r="O10" i="5"/>
  <c r="AA10" i="5" s="1"/>
  <c r="M34" i="5"/>
  <c r="Z34" i="5" s="1"/>
  <c r="M33" i="5"/>
  <c r="Z33" i="5" s="1"/>
  <c r="M32" i="5"/>
  <c r="Z32" i="5" s="1"/>
  <c r="M31" i="5"/>
  <c r="Z31" i="5" s="1"/>
  <c r="M30" i="5"/>
  <c r="Z30" i="5" s="1"/>
  <c r="M29" i="5"/>
  <c r="Z29" i="5" s="1"/>
  <c r="M28" i="5"/>
  <c r="Z28" i="5" s="1"/>
  <c r="M27" i="5"/>
  <c r="Z27" i="5" s="1"/>
  <c r="M26" i="5"/>
  <c r="Z26" i="5" s="1"/>
  <c r="M25" i="5"/>
  <c r="Z25" i="5" s="1"/>
  <c r="M24" i="5"/>
  <c r="Z24" i="5" s="1"/>
  <c r="M23" i="5"/>
  <c r="Z23" i="5" s="1"/>
  <c r="M22" i="5"/>
  <c r="Z22" i="5" s="1"/>
  <c r="M21" i="5"/>
  <c r="Z21" i="5" s="1"/>
  <c r="M16" i="5"/>
  <c r="Z16" i="5" s="1"/>
  <c r="M20" i="5"/>
  <c r="Z20" i="5" s="1"/>
  <c r="M19" i="5"/>
  <c r="Z19" i="5" s="1"/>
  <c r="M18" i="5"/>
  <c r="Z18" i="5" s="1"/>
  <c r="M17" i="5"/>
  <c r="Z17" i="5" s="1"/>
  <c r="M15" i="5"/>
  <c r="Z15" i="5" s="1"/>
  <c r="M12" i="5"/>
  <c r="Z12" i="5" s="1"/>
  <c r="M14" i="5"/>
  <c r="Z14" i="5" s="1"/>
  <c r="M13" i="5"/>
  <c r="Z13" i="5" s="1"/>
  <c r="M11" i="5"/>
  <c r="Z11" i="5" s="1"/>
  <c r="M10" i="5"/>
  <c r="Z10" i="5" s="1"/>
  <c r="G34" i="5"/>
  <c r="W34" i="5" s="1"/>
  <c r="G33" i="5"/>
  <c r="W33" i="5" s="1"/>
  <c r="G32" i="5"/>
  <c r="W32" i="5" s="1"/>
  <c r="G31" i="5"/>
  <c r="W31" i="5" s="1"/>
  <c r="G30" i="5"/>
  <c r="W30" i="5" s="1"/>
  <c r="G29" i="5"/>
  <c r="W29" i="5" s="1"/>
  <c r="G28" i="5"/>
  <c r="W28" i="5" s="1"/>
  <c r="G27" i="5"/>
  <c r="W27" i="5" s="1"/>
  <c r="G26" i="5"/>
  <c r="W26" i="5" s="1"/>
  <c r="G25" i="5"/>
  <c r="W25" i="5" s="1"/>
  <c r="G24" i="5"/>
  <c r="W24" i="5" s="1"/>
  <c r="G23" i="5"/>
  <c r="W23" i="5" s="1"/>
  <c r="G22" i="5"/>
  <c r="W22" i="5" s="1"/>
  <c r="G21" i="5"/>
  <c r="W21" i="5" s="1"/>
  <c r="G16" i="5"/>
  <c r="W16" i="5" s="1"/>
  <c r="G20" i="5"/>
  <c r="W20" i="5" s="1"/>
  <c r="G19" i="5"/>
  <c r="W19" i="5" s="1"/>
  <c r="G17" i="5"/>
  <c r="W17" i="5" s="1"/>
  <c r="G15" i="5"/>
  <c r="W15" i="5" s="1"/>
  <c r="G12" i="5"/>
  <c r="W12" i="5" s="1"/>
  <c r="G14" i="5"/>
  <c r="W14" i="5" s="1"/>
  <c r="G13" i="5"/>
  <c r="W13" i="5" s="1"/>
  <c r="G11" i="5"/>
  <c r="W11" i="5" s="1"/>
  <c r="G10" i="5"/>
  <c r="W10" i="5" s="1"/>
  <c r="K34" i="5"/>
  <c r="Y34" i="5" s="1"/>
  <c r="K33" i="5"/>
  <c r="Y33" i="5" s="1"/>
  <c r="K32" i="5"/>
  <c r="Y32" i="5" s="1"/>
  <c r="K31" i="5"/>
  <c r="Y31" i="5" s="1"/>
  <c r="K30" i="5"/>
  <c r="Y30" i="5" s="1"/>
  <c r="K29" i="5"/>
  <c r="Y29" i="5" s="1"/>
  <c r="K28" i="5"/>
  <c r="Y28" i="5" s="1"/>
  <c r="K27" i="5"/>
  <c r="Y27" i="5" s="1"/>
  <c r="K26" i="5"/>
  <c r="Y26" i="5" s="1"/>
  <c r="K25" i="5"/>
  <c r="Y25" i="5" s="1"/>
  <c r="K24" i="5"/>
  <c r="Y24" i="5" s="1"/>
  <c r="K23" i="5"/>
  <c r="Y23" i="5" s="1"/>
  <c r="K22" i="5"/>
  <c r="Y22" i="5" s="1"/>
  <c r="K21" i="5"/>
  <c r="Y21" i="5" s="1"/>
  <c r="K16" i="5"/>
  <c r="Y16" i="5" s="1"/>
  <c r="K20" i="5"/>
  <c r="Y20" i="5" s="1"/>
  <c r="K18" i="5"/>
  <c r="Y18" i="5" s="1"/>
  <c r="K15" i="5"/>
  <c r="Y15" i="5" s="1"/>
  <c r="K12" i="5"/>
  <c r="Y12" i="5" s="1"/>
  <c r="K13" i="5"/>
  <c r="Y13" i="5" s="1"/>
  <c r="K10" i="5"/>
  <c r="Y10" i="5" s="1"/>
  <c r="I34" i="5"/>
  <c r="X34" i="5" s="1"/>
  <c r="I33" i="5"/>
  <c r="X33" i="5" s="1"/>
  <c r="I32" i="5"/>
  <c r="X32" i="5" s="1"/>
  <c r="I31" i="5"/>
  <c r="X31" i="5" s="1"/>
  <c r="I30" i="5"/>
  <c r="X30" i="5" s="1"/>
  <c r="I29" i="5"/>
  <c r="X29" i="5" s="1"/>
  <c r="I28" i="5"/>
  <c r="X28" i="5" s="1"/>
  <c r="I27" i="5"/>
  <c r="X27" i="5" s="1"/>
  <c r="I22" i="5"/>
  <c r="X22" i="5" s="1"/>
  <c r="I21" i="5"/>
  <c r="X21" i="5" s="1"/>
  <c r="I16" i="5"/>
  <c r="X16" i="5" s="1"/>
  <c r="I13" i="5"/>
  <c r="X13" i="5" s="1"/>
  <c r="E34" i="5"/>
  <c r="V34" i="5" s="1"/>
  <c r="E33" i="5"/>
  <c r="V33" i="5" s="1"/>
  <c r="E32" i="5"/>
  <c r="V32" i="5" s="1"/>
  <c r="E31" i="5"/>
  <c r="V31" i="5" s="1"/>
  <c r="E30" i="5"/>
  <c r="V30" i="5" s="1"/>
  <c r="E29" i="5"/>
  <c r="V29" i="5" s="1"/>
  <c r="E28" i="5"/>
  <c r="V28" i="5" s="1"/>
  <c r="E27" i="5"/>
  <c r="V27" i="5" s="1"/>
  <c r="E26" i="5"/>
  <c r="V26" i="5" s="1"/>
  <c r="E25" i="5"/>
  <c r="V25" i="5" s="1"/>
  <c r="E24" i="5"/>
  <c r="V24" i="5" s="1"/>
  <c r="E23" i="5"/>
  <c r="V23" i="5" s="1"/>
  <c r="E21" i="5"/>
  <c r="V21" i="5" s="1"/>
  <c r="E16" i="5"/>
  <c r="V16" i="5" s="1"/>
  <c r="E20" i="5"/>
  <c r="V20" i="5" s="1"/>
  <c r="E18" i="5"/>
  <c r="V18" i="5" s="1"/>
  <c r="E15" i="5"/>
  <c r="V15" i="5" s="1"/>
  <c r="E14" i="5"/>
  <c r="V14" i="5" s="1"/>
  <c r="E10" i="5"/>
  <c r="V10" i="5" s="1"/>
  <c r="U9" i="5"/>
  <c r="AD9" i="5" s="1"/>
  <c r="O9" i="5"/>
  <c r="AA9" i="5" s="1"/>
  <c r="M9" i="5"/>
  <c r="Z9" i="5" s="1"/>
  <c r="G9" i="5"/>
  <c r="W9" i="5" s="1"/>
  <c r="M6" i="5"/>
  <c r="M7" i="5" s="1"/>
  <c r="U6" i="5"/>
  <c r="U7" i="5" s="1"/>
  <c r="S6" i="5"/>
  <c r="S7" i="5" s="1"/>
  <c r="S12" i="5" s="1"/>
  <c r="AC12" i="5" s="1"/>
  <c r="Q6" i="5"/>
  <c r="Q7" i="5" s="1"/>
  <c r="Q16" i="5" s="1"/>
  <c r="AB16" i="5" s="1"/>
  <c r="O6" i="5"/>
  <c r="O7" i="5" s="1"/>
  <c r="K6" i="5"/>
  <c r="K7" i="5" s="1"/>
  <c r="K17" i="5" s="1"/>
  <c r="Y17" i="5" s="1"/>
  <c r="I6" i="5"/>
  <c r="I7" i="5" s="1"/>
  <c r="I25" i="5" s="1"/>
  <c r="X25" i="5" s="1"/>
  <c r="G6" i="5"/>
  <c r="G7" i="5" s="1"/>
  <c r="G18" i="5" s="1"/>
  <c r="W18" i="5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E6" i="5"/>
  <c r="E7" i="5" s="1"/>
  <c r="AE21" i="7" l="1"/>
  <c r="AE20" i="7"/>
  <c r="AG20" i="7" s="1"/>
  <c r="AE10" i="7"/>
  <c r="AG34" i="7"/>
  <c r="AG35" i="7"/>
  <c r="AG25" i="7"/>
  <c r="AE11" i="7"/>
  <c r="AG11" i="7" s="1"/>
  <c r="AG29" i="7"/>
  <c r="AE19" i="7"/>
  <c r="AG19" i="7" s="1"/>
  <c r="AG16" i="7"/>
  <c r="AG21" i="7"/>
  <c r="AG24" i="7"/>
  <c r="AG28" i="7"/>
  <c r="AG10" i="7"/>
  <c r="AG31" i="7"/>
  <c r="AG23" i="7"/>
  <c r="AG22" i="7"/>
  <c r="AG9" i="7"/>
  <c r="AG17" i="7"/>
  <c r="AG14" i="7"/>
  <c r="AG15" i="7"/>
  <c r="AG18" i="7"/>
  <c r="AE28" i="5"/>
  <c r="AE32" i="5"/>
  <c r="AE25" i="5"/>
  <c r="AE29" i="5"/>
  <c r="AE21" i="5"/>
  <c r="AE30" i="5"/>
  <c r="AE34" i="5"/>
  <c r="I9" i="5"/>
  <c r="X9" i="5" s="1"/>
  <c r="I12" i="5"/>
  <c r="X12" i="5" s="1"/>
  <c r="AE33" i="5"/>
  <c r="AE27" i="5"/>
  <c r="AE31" i="5"/>
  <c r="E22" i="5"/>
  <c r="V22" i="5" s="1"/>
  <c r="AE22" i="5" s="1"/>
  <c r="E11" i="5"/>
  <c r="V11" i="5" s="1"/>
  <c r="Q9" i="5"/>
  <c r="AB9" i="5" s="1"/>
  <c r="I19" i="5"/>
  <c r="X19" i="5" s="1"/>
  <c r="I26" i="5"/>
  <c r="X26" i="5" s="1"/>
  <c r="AE26" i="5" s="1"/>
  <c r="I10" i="5"/>
  <c r="X10" i="5" s="1"/>
  <c r="AE10" i="5" s="1"/>
  <c r="K9" i="5"/>
  <c r="Y9" i="5" s="1"/>
  <c r="E13" i="5"/>
  <c r="V13" i="5" s="1"/>
  <c r="AE13" i="5" s="1"/>
  <c r="E17" i="5"/>
  <c r="V17" i="5" s="1"/>
  <c r="AE17" i="5" s="1"/>
  <c r="I11" i="5"/>
  <c r="X11" i="5" s="1"/>
  <c r="I15" i="5"/>
  <c r="X15" i="5" s="1"/>
  <c r="AE15" i="5" s="1"/>
  <c r="I20" i="5"/>
  <c r="X20" i="5" s="1"/>
  <c r="AE20" i="5" s="1"/>
  <c r="I23" i="5"/>
  <c r="X23" i="5" s="1"/>
  <c r="AE23" i="5" s="1"/>
  <c r="K19" i="5"/>
  <c r="Y19" i="5" s="1"/>
  <c r="S16" i="5"/>
  <c r="AC16" i="5" s="1"/>
  <c r="AE16" i="5" s="1"/>
  <c r="K14" i="5"/>
  <c r="Y14" i="5" s="1"/>
  <c r="E9" i="5"/>
  <c r="V9" i="5" s="1"/>
  <c r="I17" i="5"/>
  <c r="X17" i="5" s="1"/>
  <c r="I24" i="5"/>
  <c r="X24" i="5" s="1"/>
  <c r="AE24" i="5" s="1"/>
  <c r="K11" i="5"/>
  <c r="Y11" i="5" s="1"/>
  <c r="S9" i="5"/>
  <c r="AC9" i="5" s="1"/>
  <c r="E12" i="5"/>
  <c r="V12" i="5" s="1"/>
  <c r="AE12" i="5" s="1"/>
  <c r="E19" i="5"/>
  <c r="V19" i="5" s="1"/>
  <c r="I14" i="5"/>
  <c r="X14" i="5" s="1"/>
  <c r="AE14" i="5" s="1"/>
  <c r="I18" i="5"/>
  <c r="X18" i="5" s="1"/>
  <c r="AE18" i="5" s="1"/>
  <c r="AE9" i="5" l="1"/>
  <c r="AE19" i="5"/>
  <c r="AE11" i="5"/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11" i="8" l="1"/>
  <c r="A12" i="8" l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10" i="10" l="1"/>
  <c r="A11" i="10" l="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</calcChain>
</file>

<file path=xl/sharedStrings.xml><?xml version="1.0" encoding="utf-8"?>
<sst xmlns="http://schemas.openxmlformats.org/spreadsheetml/2006/main" count="796" uniqueCount="247">
  <si>
    <t>ATLETA</t>
  </si>
  <si>
    <t>SAIN PAOLO</t>
  </si>
  <si>
    <t>ZUGNA FRANCESCO</t>
  </si>
  <si>
    <t>TRAVAGLIO ALAN</t>
  </si>
  <si>
    <t>FERRO ANNA</t>
  </si>
  <si>
    <t>FERRARI PAOLO</t>
  </si>
  <si>
    <t>CESCHIUTTI GIULIA</t>
  </si>
  <si>
    <t>IAIZA ELISA</t>
  </si>
  <si>
    <t>DE MONTE FEDERICO</t>
  </si>
  <si>
    <t>FERRO LISA</t>
  </si>
  <si>
    <t>GRULLI STEFANO</t>
  </si>
  <si>
    <t>FOGLIA LAURA</t>
  </si>
  <si>
    <t>PIZZARELLO MARTA</t>
  </si>
  <si>
    <t>DAGNINO GIOVANNI</t>
  </si>
  <si>
    <t>GIANNI ALESSANDRO</t>
  </si>
  <si>
    <t>COS ALESSIA</t>
  </si>
  <si>
    <t>VASCOTTO MARCO</t>
  </si>
  <si>
    <t>MANARA PIETRO</t>
  </si>
  <si>
    <t>PASSINETTI LEONARDO</t>
  </si>
  <si>
    <t>CALUSA GIULIA</t>
  </si>
  <si>
    <t>GUSTIN MIRAN</t>
  </si>
  <si>
    <t>DEGRASSI ELISA</t>
  </si>
  <si>
    <t>BASSAN NICOLO'</t>
  </si>
  <si>
    <t>LOMBARDI FEDERICO</t>
  </si>
  <si>
    <t>BARI ALESSANDRO</t>
  </si>
  <si>
    <t>M</t>
  </si>
  <si>
    <t>F</t>
  </si>
  <si>
    <t>GRIO NICOLE</t>
  </si>
  <si>
    <t>AYALA DARIO</t>
  </si>
  <si>
    <t>Pti Rnk</t>
  </si>
  <si>
    <t xml:space="preserve">REG 1 </t>
  </si>
  <si>
    <t>part.</t>
  </si>
  <si>
    <t>Gr</t>
  </si>
  <si>
    <t>Gr+bp</t>
  </si>
  <si>
    <t>Trofeo Bisso 2018</t>
  </si>
  <si>
    <t>bp</t>
  </si>
  <si>
    <t xml:space="preserve">pos. </t>
  </si>
  <si>
    <t>POS</t>
  </si>
  <si>
    <t xml:space="preserve">REG 2 </t>
  </si>
  <si>
    <t>REG 3</t>
  </si>
  <si>
    <t>REG 4</t>
  </si>
  <si>
    <t>REG 5</t>
  </si>
  <si>
    <t>REG 6</t>
  </si>
  <si>
    <t>REG 7</t>
  </si>
  <si>
    <t>REG 8</t>
  </si>
  <si>
    <t>REG 9</t>
  </si>
  <si>
    <t>Camp. Europeo Master</t>
  </si>
  <si>
    <t>Campionato Nazionale 2018</t>
  </si>
  <si>
    <t>Coppa città di Muggia 2018</t>
  </si>
  <si>
    <t>Coppa città di Trieste 2018</t>
  </si>
  <si>
    <t>XXI Torbole Europe Meeting</t>
  </si>
  <si>
    <t>Palavska Regatta 2019</t>
  </si>
  <si>
    <t>Trofeo Bisso 2019</t>
  </si>
  <si>
    <t>REG1</t>
  </si>
  <si>
    <t>REG 2</t>
  </si>
  <si>
    <t xml:space="preserve">REG 5 </t>
  </si>
  <si>
    <t>GEN</t>
  </si>
  <si>
    <t>PUNTI RANKING (best 6 results)</t>
  </si>
  <si>
    <t>RANKING LIST 2019-2020</t>
  </si>
  <si>
    <t>Trofeo del Faro 2019 (non disputato)</t>
  </si>
  <si>
    <t>Regata di apertura 2019 (non disputato)</t>
  </si>
  <si>
    <t xml:space="preserve">RANKING LIST 2018-2019 </t>
  </si>
  <si>
    <t>Valida dal 01/06/2018 al 31/05/2019</t>
  </si>
  <si>
    <t>Campionato Italiano 2019</t>
  </si>
  <si>
    <t>Valida dal 01/06/2019 al 31/05/2020</t>
  </si>
  <si>
    <t>Regata del Ventennale</t>
  </si>
  <si>
    <t>Camp. Mondiale 2019</t>
  </si>
  <si>
    <t>Regata Europa Colico 2019</t>
  </si>
  <si>
    <t>Coppa città di Muggia 2019</t>
  </si>
  <si>
    <t>JM</t>
  </si>
  <si>
    <t>BARBAROSSA SARAH</t>
  </si>
  <si>
    <t>BIGNOLINI FABIO</t>
  </si>
  <si>
    <t>RANNI SILVIA</t>
  </si>
  <si>
    <t>VERZì FILIPPO</t>
  </si>
  <si>
    <t>MANNI MANNO</t>
  </si>
  <si>
    <t>Pti Rnk3</t>
  </si>
  <si>
    <t>POS4</t>
  </si>
  <si>
    <t>Pti Rnk5</t>
  </si>
  <si>
    <t>POS6</t>
  </si>
  <si>
    <t>POS1</t>
  </si>
  <si>
    <t>Pti Rnk1</t>
  </si>
  <si>
    <t>Pti Rnk2</t>
  </si>
  <si>
    <t>POS3</t>
  </si>
  <si>
    <t>Pti Rnk4</t>
  </si>
  <si>
    <t>POS5</t>
  </si>
  <si>
    <t>Pti Rnk6</t>
  </si>
  <si>
    <t>POS7</t>
  </si>
  <si>
    <t>Pti Rnk7</t>
  </si>
  <si>
    <t>POS8</t>
  </si>
  <si>
    <t>POS9</t>
  </si>
  <si>
    <t>Pti Rnk9</t>
  </si>
  <si>
    <t>SILVIA GHIRRI</t>
  </si>
  <si>
    <t>GIONECHETTI MATTEO</t>
  </si>
  <si>
    <t>VANNINI ALESSANDRO</t>
  </si>
  <si>
    <t>ZUGNA WALTER</t>
  </si>
  <si>
    <t>EUSEBI DAVIDE</t>
  </si>
  <si>
    <t>MAZZELLA WALTER</t>
  </si>
  <si>
    <t>DEGANI LAURA</t>
  </si>
  <si>
    <t>PIPINO ENRICO</t>
  </si>
  <si>
    <t>Campionato Francese 2019</t>
  </si>
  <si>
    <t xml:space="preserve">part. </t>
  </si>
  <si>
    <t>Gr.</t>
  </si>
  <si>
    <t>25% PTI RNK ANNO 18/19</t>
  </si>
  <si>
    <t>25% pti rnk per anno 19/20</t>
  </si>
  <si>
    <t>PUNTI RANKING (best 6 results 19/20)</t>
  </si>
  <si>
    <t>JF</t>
  </si>
  <si>
    <t>PTI RNK TOT.</t>
  </si>
  <si>
    <t xml:space="preserve">POS2 </t>
  </si>
  <si>
    <t>REG2</t>
  </si>
  <si>
    <t xml:space="preserve">REG3 </t>
  </si>
  <si>
    <t>REG4</t>
  </si>
  <si>
    <t>REG5</t>
  </si>
  <si>
    <t>REG6</t>
  </si>
  <si>
    <t>REG7</t>
  </si>
  <si>
    <t>REG8</t>
  </si>
  <si>
    <t>Pti Rnk8</t>
  </si>
  <si>
    <t>REG9</t>
  </si>
  <si>
    <t>Valida dal 01/06/2020 al 31/05/2021</t>
  </si>
  <si>
    <t>RANKING LIST 2020-2021</t>
  </si>
  <si>
    <t>PUNTI RANKING (best 6 results 20/21)</t>
  </si>
  <si>
    <t>25% PTI RNK ANNO 19/20</t>
  </si>
  <si>
    <t>CAMPIONATO ITALIANO 2020</t>
  </si>
  <si>
    <t>DA COL ALBERTO</t>
  </si>
  <si>
    <t>DA COL ALICE</t>
  </si>
  <si>
    <t>RINALDI FILIPPO MARIA</t>
  </si>
  <si>
    <t>CERESA MARCO</t>
  </si>
  <si>
    <t>CAT.</t>
  </si>
  <si>
    <t>CATEGORIE</t>
  </si>
  <si>
    <t>fino al compimento del 18 anno di età compreso</t>
  </si>
  <si>
    <t>dal 30° al 49° anno di età</t>
  </si>
  <si>
    <t>dal 35° al 49° anno di età</t>
  </si>
  <si>
    <t>dal 70° anno di età</t>
  </si>
  <si>
    <t>JUNIORES [J]</t>
  </si>
  <si>
    <t>MASTER FEMMINILE [M-F]</t>
  </si>
  <si>
    <t>MASTER MASCHILE [M-M]</t>
  </si>
  <si>
    <t>GRAND MASTER [GM]</t>
  </si>
  <si>
    <t>SUPER MASTER [SM]</t>
  </si>
  <si>
    <t>LEGEND [L]</t>
  </si>
  <si>
    <t>GM</t>
  </si>
  <si>
    <t>J</t>
  </si>
  <si>
    <t>SM</t>
  </si>
  <si>
    <t>SENIOR FEMMINILE [S-F]</t>
  </si>
  <si>
    <t>SENIOR MASCHILE [S-M]</t>
  </si>
  <si>
    <t>dal 19° al 29° anno di età</t>
  </si>
  <si>
    <t>dal 19° al 34° anno di età</t>
  </si>
  <si>
    <t>S</t>
  </si>
  <si>
    <t>DE BORTOLI FABIO</t>
  </si>
  <si>
    <t>NEGRI ANDREA</t>
  </si>
  <si>
    <t>L</t>
  </si>
  <si>
    <t>dal 50° al 59° anno di età</t>
  </si>
  <si>
    <t>dal 60° al 69° anno di età</t>
  </si>
  <si>
    <t>BONACINA MARTINA</t>
  </si>
  <si>
    <t>FONTANA DAVIDE</t>
  </si>
  <si>
    <t>NUM. VELICO</t>
  </si>
  <si>
    <t>ITA 10</t>
  </si>
  <si>
    <t>ITA 1119</t>
  </si>
  <si>
    <t>ITA 1145</t>
  </si>
  <si>
    <t>ITA 1159</t>
  </si>
  <si>
    <t>ITA 1153</t>
  </si>
  <si>
    <t>ITA 1043</t>
  </si>
  <si>
    <t>ITA 1138</t>
  </si>
  <si>
    <t>ITA 1157</t>
  </si>
  <si>
    <t>ITA 1</t>
  </si>
  <si>
    <t>ITA 1173</t>
  </si>
  <si>
    <t>ITA 1141</t>
  </si>
  <si>
    <t>ITA 1074</t>
  </si>
  <si>
    <t>ITA 1111</t>
  </si>
  <si>
    <t>ITA 1117</t>
  </si>
  <si>
    <t>ITA 1065</t>
  </si>
  <si>
    <t>ITA 1003</t>
  </si>
  <si>
    <t>ITA 55</t>
  </si>
  <si>
    <t>ITA 26</t>
  </si>
  <si>
    <t>ITA 1101</t>
  </si>
  <si>
    <t>ITA 1098</t>
  </si>
  <si>
    <t>ITA 350</t>
  </si>
  <si>
    <t>ITA 1140</t>
  </si>
  <si>
    <t>ITA 955</t>
  </si>
  <si>
    <t>CARIGNANI CORRADO</t>
  </si>
  <si>
    <t>ITA 1114</t>
  </si>
  <si>
    <t>ITA 1144</t>
  </si>
  <si>
    <t>ANNO</t>
  </si>
  <si>
    <t>MAZZELLA VALTER</t>
  </si>
  <si>
    <t>CAMPIONATO BELGA     2020</t>
  </si>
  <si>
    <t xml:space="preserve">COPPA CITTA' DI MUGGIA </t>
  </si>
  <si>
    <t>25% PTI RNK 19/20</t>
  </si>
  <si>
    <t>Nationale wedstrijd Oostende (BEL)</t>
  </si>
  <si>
    <t>Nationale wedstrijd Gavermeer (BEL)</t>
  </si>
  <si>
    <t>ITA 1090</t>
  </si>
  <si>
    <t>DEBELIS ALEX</t>
  </si>
  <si>
    <t>Nationale wedstrijd Heusden (BEL)</t>
  </si>
  <si>
    <t xml:space="preserve">Nationale wedstrijd Broechem (BEL) </t>
  </si>
  <si>
    <t>RANKING LIST 2021-2022</t>
  </si>
  <si>
    <t>Valida dal 01/05/2021 al 30/04/2022</t>
  </si>
  <si>
    <t>ITA 7</t>
  </si>
  <si>
    <t>ITA 1110</t>
  </si>
  <si>
    <t>ITA</t>
  </si>
  <si>
    <t>DEIURI AURORA</t>
  </si>
  <si>
    <t>ITA 1083</t>
  </si>
  <si>
    <t>ZANARDI IACOPO</t>
  </si>
  <si>
    <t xml:space="preserve">FERRARO ANDREA </t>
  </si>
  <si>
    <t>ITA 997</t>
  </si>
  <si>
    <t>PUNTI RANKING (best 6 results 21/22)</t>
  </si>
  <si>
    <t>25% PTI RNK 20/21</t>
  </si>
  <si>
    <t>ITA 110</t>
  </si>
  <si>
    <t>ITA 11</t>
  </si>
  <si>
    <t>DE ROSA MATTIA</t>
  </si>
  <si>
    <t>KLUN ANDREA</t>
  </si>
  <si>
    <t>BEMBO MATTEO</t>
  </si>
  <si>
    <t>ITA 11114</t>
  </si>
  <si>
    <t>SCAFFIDI ABBATE FEDERICO</t>
  </si>
  <si>
    <t>ITA 1047</t>
  </si>
  <si>
    <t>CURZOLO FRANCESCO</t>
  </si>
  <si>
    <t>Nieuwpoortweek [BEL] 2021</t>
  </si>
  <si>
    <t>YEC 2021 - femm [ESP]</t>
  </si>
  <si>
    <t>YEC 2021 - masch [ESP]</t>
  </si>
  <si>
    <t>STAVNICKI MAYA</t>
  </si>
  <si>
    <t>ITA 1170</t>
  </si>
  <si>
    <t>MAGNANI KIM</t>
  </si>
  <si>
    <t>ITA 524</t>
  </si>
  <si>
    <t>ITA 473</t>
  </si>
  <si>
    <t>+/-</t>
  </si>
  <si>
    <t>1° REGATA NAZIONALE - BISSO-FERIN 2021 [TRIESTE]</t>
  </si>
  <si>
    <t>CAMP. ITALIANO 2021 [DUINO - TRIESTE]</t>
  </si>
  <si>
    <t xml:space="preserve">2° REGATA NAZIONALE - EUROMETEOR [COLICO] </t>
  </si>
  <si>
    <t>3° REGATA NAZIONALE - COPPA CITTA' DI MUGGIA</t>
  </si>
  <si>
    <t>OBK 2021 [BEL]</t>
  </si>
  <si>
    <t>OLYMPIC 2021 [IZOLA]</t>
  </si>
  <si>
    <t>GHIRRI SILVIA</t>
  </si>
  <si>
    <t>BRANCHINI MARCO</t>
  </si>
  <si>
    <t>ITA 942</t>
  </si>
  <si>
    <t>ITA 1156</t>
  </si>
  <si>
    <t>Pti Rnk10</t>
  </si>
  <si>
    <t>REG 10</t>
  </si>
  <si>
    <t>BROECHEM 2021 [BEL]</t>
  </si>
  <si>
    <t>REG10</t>
  </si>
  <si>
    <t>POS10</t>
  </si>
  <si>
    <t>POS11</t>
  </si>
  <si>
    <t>Pti Rnk11</t>
  </si>
  <si>
    <t>REG 11</t>
  </si>
  <si>
    <t>REG11</t>
  </si>
  <si>
    <t>AUTUMN REGATA - EUROPE INLANDE 2021 [BEL]</t>
  </si>
  <si>
    <t>Pti Rnk12</t>
  </si>
  <si>
    <t>POS12</t>
  </si>
  <si>
    <t>REG 12</t>
  </si>
  <si>
    <t>COPPA CITTA' DI TROFEO TRIESTE - PER PAOLO</t>
  </si>
  <si>
    <t>REG12</t>
  </si>
  <si>
    <t>AUT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</si>
</sst>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sz val="11"/>
      <color theme="1"/>
      <name val="Bahnschrift Light SemiCondensed"/>
      <family val="2"/>
    </font>
    <font>
      <sz val="12"/>
      <name val="Bahnschrift Light SemiCondensed"/>
      <family val="2"/>
    </font>
    <font>
      <sz val="11"/>
      <color theme="1"/>
      <name val="Bahnschrift Light"/>
      <family val="2"/>
    </font>
    <font>
      <sz val="28"/>
      <color theme="1"/>
      <name val="Bahnschrift Light"/>
      <family val="2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2" xfId="0" applyBorder="1"/>
    <xf numFmtId="2" fontId="0" fillId="0" borderId="2" xfId="0" applyNumberFormat="1" applyFill="1" applyBorder="1"/>
    <xf numFmtId="2" fontId="0" fillId="0" borderId="2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2" borderId="4" xfId="0" applyFill="1" applyBorder="1"/>
    <xf numFmtId="0" fontId="4" fillId="2" borderId="5" xfId="0" applyFont="1" applyFill="1" applyBorder="1" applyAlignment="1">
      <alignment wrapText="1"/>
    </xf>
    <xf numFmtId="0" fontId="1" fillId="2" borderId="4" xfId="0" applyFont="1" applyFill="1" applyBorder="1"/>
    <xf numFmtId="0" fontId="5" fillId="2" borderId="5" xfId="0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wrapText="1"/>
    </xf>
    <xf numFmtId="2" fontId="0" fillId="3" borderId="9" xfId="0" applyNumberFormat="1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/>
    <xf numFmtId="0" fontId="1" fillId="4" borderId="6" xfId="0" applyFont="1" applyFill="1" applyBorder="1"/>
    <xf numFmtId="0" fontId="1" fillId="4" borderId="7" xfId="0" applyFont="1" applyFill="1" applyBorder="1"/>
    <xf numFmtId="1" fontId="0" fillId="4" borderId="7" xfId="0" applyNumberFormat="1" applyFill="1" applyBorder="1"/>
    <xf numFmtId="164" fontId="0" fillId="4" borderId="7" xfId="0" applyNumberFormat="1" applyFill="1" applyBorder="1"/>
    <xf numFmtId="164" fontId="1" fillId="4" borderId="7" xfId="0" applyNumberFormat="1" applyFont="1" applyFill="1" applyBorder="1"/>
    <xf numFmtId="0" fontId="0" fillId="2" borderId="3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2" fontId="0" fillId="2" borderId="3" xfId="0" applyNumberFormat="1" applyFill="1" applyBorder="1"/>
    <xf numFmtId="0" fontId="0" fillId="2" borderId="0" xfId="0" applyFill="1"/>
    <xf numFmtId="2" fontId="0" fillId="2" borderId="3" xfId="0" applyNumberFormat="1" applyFill="1" applyBorder="1" applyAlignment="1">
      <alignment wrapText="1"/>
    </xf>
    <xf numFmtId="0" fontId="0" fillId="5" borderId="2" xfId="0" applyFill="1" applyBorder="1"/>
    <xf numFmtId="2" fontId="0" fillId="5" borderId="2" xfId="0" applyNumberFormat="1" applyFill="1" applyBorder="1"/>
    <xf numFmtId="2" fontId="0" fillId="5" borderId="10" xfId="0" applyNumberForma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5" borderId="2" xfId="0" applyFont="1" applyFill="1" applyBorder="1"/>
    <xf numFmtId="0" fontId="0" fillId="5" borderId="0" xfId="0" applyFill="1"/>
    <xf numFmtId="2" fontId="4" fillId="2" borderId="3" xfId="0" applyNumberFormat="1" applyFont="1" applyFill="1" applyBorder="1" applyAlignment="1">
      <alignment wrapText="1"/>
    </xf>
    <xf numFmtId="0" fontId="0" fillId="0" borderId="10" xfId="0" applyFill="1" applyBorder="1"/>
    <xf numFmtId="0" fontId="2" fillId="0" borderId="10" xfId="0" applyFont="1" applyFill="1" applyBorder="1"/>
    <xf numFmtId="2" fontId="0" fillId="0" borderId="10" xfId="0" applyNumberFormat="1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11" xfId="0" applyFill="1" applyBorder="1"/>
    <xf numFmtId="0" fontId="2" fillId="0" borderId="11" xfId="0" applyFont="1" applyFill="1" applyBorder="1"/>
    <xf numFmtId="2" fontId="0" fillId="0" borderId="11" xfId="0" applyNumberFormat="1" applyFill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164" fontId="0" fillId="4" borderId="6" xfId="0" applyNumberFormat="1" applyFill="1" applyBorder="1"/>
    <xf numFmtId="164" fontId="0" fillId="4" borderId="13" xfId="0" applyNumberFormat="1" applyFill="1" applyBorder="1"/>
    <xf numFmtId="2" fontId="0" fillId="0" borderId="12" xfId="0" applyNumberFormat="1" applyFill="1" applyBorder="1"/>
    <xf numFmtId="1" fontId="0" fillId="0" borderId="10" xfId="0" applyNumberFormat="1" applyFill="1" applyBorder="1"/>
    <xf numFmtId="1" fontId="0" fillId="0" borderId="2" xfId="0" applyNumberFormat="1" applyFill="1" applyBorder="1"/>
    <xf numFmtId="1" fontId="0" fillId="0" borderId="11" xfId="0" applyNumberFormat="1" applyFill="1" applyBorder="1"/>
    <xf numFmtId="0" fontId="6" fillId="0" borderId="2" xfId="0" applyFont="1" applyFill="1" applyBorder="1"/>
    <xf numFmtId="0" fontId="6" fillId="0" borderId="11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2" fontId="7" fillId="0" borderId="0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2" fontId="0" fillId="0" borderId="10" xfId="0" applyNumberFormat="1" applyFont="1" applyFill="1" applyBorder="1"/>
    <xf numFmtId="2" fontId="8" fillId="0" borderId="10" xfId="0" applyNumberFormat="1" applyFont="1" applyFill="1" applyBorder="1"/>
    <xf numFmtId="2" fontId="8" fillId="0" borderId="2" xfId="0" applyNumberFormat="1" applyFont="1" applyFill="1" applyBorder="1"/>
    <xf numFmtId="2" fontId="8" fillId="0" borderId="11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2" borderId="4" xfId="0" applyFont="1" applyFill="1" applyBorder="1" applyAlignment="1">
      <alignment wrapText="1"/>
    </xf>
    <xf numFmtId="2" fontId="0" fillId="2" borderId="8" xfId="0" applyNumberFormat="1" applyFill="1" applyBorder="1" applyAlignment="1">
      <alignment wrapText="1"/>
    </xf>
    <xf numFmtId="2" fontId="0" fillId="0" borderId="0" xfId="0" applyNumberFormat="1" applyFont="1" applyFill="1" applyBorder="1"/>
    <xf numFmtId="0" fontId="0" fillId="3" borderId="0" xfId="0" applyFill="1"/>
    <xf numFmtId="0" fontId="9" fillId="3" borderId="0" xfId="0" applyFont="1" applyFill="1"/>
    <xf numFmtId="0" fontId="9" fillId="2" borderId="4" xfId="0" applyFont="1" applyFill="1" applyBorder="1"/>
    <xf numFmtId="0" fontId="10" fillId="2" borderId="5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2" fontId="9" fillId="3" borderId="0" xfId="0" applyNumberFormat="1" applyFont="1" applyFill="1"/>
    <xf numFmtId="2" fontId="9" fillId="3" borderId="0" xfId="0" applyNumberFormat="1" applyFont="1" applyFill="1" applyBorder="1"/>
    <xf numFmtId="2" fontId="9" fillId="3" borderId="0" xfId="0" applyNumberFormat="1" applyFont="1" applyFill="1" applyBorder="1" applyAlignment="1">
      <alignment wrapText="1"/>
    </xf>
    <xf numFmtId="0" fontId="9" fillId="3" borderId="0" xfId="0" applyFont="1" applyFill="1" applyBorder="1"/>
    <xf numFmtId="0" fontId="9" fillId="4" borderId="6" xfId="0" applyFont="1" applyFill="1" applyBorder="1"/>
    <xf numFmtId="0" fontId="9" fillId="4" borderId="7" xfId="0" applyFont="1" applyFill="1" applyBorder="1"/>
    <xf numFmtId="164" fontId="9" fillId="4" borderId="7" xfId="0" applyNumberFormat="1" applyFont="1" applyFill="1" applyBorder="1"/>
    <xf numFmtId="164" fontId="9" fillId="4" borderId="6" xfId="0" applyNumberFormat="1" applyFont="1" applyFill="1" applyBorder="1"/>
    <xf numFmtId="164" fontId="9" fillId="4" borderId="13" xfId="0" applyNumberFormat="1" applyFont="1" applyFill="1" applyBorder="1"/>
    <xf numFmtId="0" fontId="9" fillId="0" borderId="0" xfId="0" applyFont="1"/>
    <xf numFmtId="2" fontId="9" fillId="0" borderId="0" xfId="0" applyNumberFormat="1" applyFont="1"/>
    <xf numFmtId="0" fontId="9" fillId="0" borderId="0" xfId="0" applyFont="1" applyBorder="1"/>
    <xf numFmtId="2" fontId="9" fillId="0" borderId="0" xfId="0" applyNumberFormat="1" applyFont="1" applyBorder="1"/>
    <xf numFmtId="0" fontId="9" fillId="0" borderId="0" xfId="0" applyFont="1" applyFill="1"/>
    <xf numFmtId="2" fontId="9" fillId="0" borderId="0" xfId="0" applyNumberFormat="1" applyFont="1" applyFill="1"/>
    <xf numFmtId="0" fontId="9" fillId="0" borderId="0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11" fillId="0" borderId="6" xfId="0" applyFont="1" applyFill="1" applyBorder="1"/>
    <xf numFmtId="0" fontId="12" fillId="0" borderId="14" xfId="0" applyFont="1" applyFill="1" applyBorder="1"/>
    <xf numFmtId="0" fontId="11" fillId="0" borderId="14" xfId="0" applyFont="1" applyFill="1" applyBorder="1"/>
    <xf numFmtId="2" fontId="11" fillId="0" borderId="14" xfId="0" applyNumberFormat="1" applyFont="1" applyFill="1" applyBorder="1"/>
    <xf numFmtId="0" fontId="11" fillId="0" borderId="5" xfId="0" applyFont="1" applyFill="1" applyBorder="1"/>
    <xf numFmtId="0" fontId="12" fillId="0" borderId="0" xfId="0" applyFont="1" applyFill="1" applyBorder="1"/>
    <xf numFmtId="2" fontId="11" fillId="0" borderId="0" xfId="0" applyNumberFormat="1" applyFont="1" applyFill="1" applyBorder="1"/>
    <xf numFmtId="0" fontId="11" fillId="0" borderId="7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2" fontId="13" fillId="0" borderId="0" xfId="0" applyNumberFormat="1" applyFont="1" applyFill="1"/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" fontId="13" fillId="0" borderId="0" xfId="0" applyNumberFormat="1" applyFont="1" applyFill="1"/>
    <xf numFmtId="0" fontId="9" fillId="4" borderId="13" xfId="0" applyFont="1" applyFill="1" applyBorder="1"/>
    <xf numFmtId="164" fontId="9" fillId="4" borderId="16" xfId="0" applyNumberFormat="1" applyFont="1" applyFill="1" applyBorder="1"/>
    <xf numFmtId="0" fontId="0" fillId="3" borderId="0" xfId="0" applyFont="1" applyFill="1"/>
    <xf numFmtId="2" fontId="4" fillId="0" borderId="0" xfId="0" applyNumberFormat="1" applyFont="1" applyFill="1" applyBorder="1"/>
    <xf numFmtId="0" fontId="0" fillId="0" borderId="0" xfId="0" applyFont="1" applyBorder="1"/>
    <xf numFmtId="0" fontId="0" fillId="0" borderId="0" xfId="0" applyFont="1"/>
    <xf numFmtId="2" fontId="10" fillId="0" borderId="0" xfId="0" applyNumberFormat="1" applyFont="1"/>
    <xf numFmtId="2" fontId="10" fillId="0" borderId="0" xfId="0" applyNumberFormat="1" applyFont="1" applyBorder="1"/>
    <xf numFmtId="2" fontId="10" fillId="0" borderId="0" xfId="0" applyNumberFormat="1" applyFont="1" applyFill="1"/>
    <xf numFmtId="0" fontId="11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9" fillId="3" borderId="0" xfId="0" applyFont="1" applyFill="1" applyAlignment="1">
      <alignment vertical="top"/>
    </xf>
    <xf numFmtId="0" fontId="9" fillId="2" borderId="4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2" fontId="9" fillId="3" borderId="0" xfId="0" applyNumberFormat="1" applyFont="1" applyFill="1" applyAlignment="1">
      <alignment vertical="top"/>
    </xf>
    <xf numFmtId="2" fontId="9" fillId="3" borderId="0" xfId="0" applyNumberFormat="1" applyFont="1" applyFill="1" applyBorder="1" applyAlignment="1">
      <alignment vertical="top"/>
    </xf>
    <xf numFmtId="2" fontId="9" fillId="3" borderId="0" xfId="0" applyNumberFormat="1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9" fillId="6" borderId="0" xfId="0" applyFont="1" applyFill="1"/>
    <xf numFmtId="0" fontId="9" fillId="7" borderId="0" xfId="0" applyFont="1" applyFill="1"/>
    <xf numFmtId="0" fontId="9" fillId="7" borderId="0" xfId="0" applyFont="1" applyFill="1" applyBorder="1"/>
    <xf numFmtId="0" fontId="13" fillId="7" borderId="0" xfId="0" applyFont="1" applyFill="1"/>
    <xf numFmtId="49" fontId="9" fillId="3" borderId="0" xfId="0" applyNumberFormat="1" applyFont="1" applyFill="1"/>
    <xf numFmtId="49" fontId="9" fillId="3" borderId="0" xfId="0" applyNumberFormat="1" applyFont="1" applyFill="1" applyAlignment="1">
      <alignment vertical="top"/>
    </xf>
    <xf numFmtId="49" fontId="9" fillId="0" borderId="0" xfId="0" applyNumberFormat="1" applyFont="1"/>
    <xf numFmtId="49" fontId="9" fillId="0" borderId="0" xfId="0" applyNumberFormat="1" applyFont="1" applyFill="1" applyBorder="1"/>
    <xf numFmtId="49" fontId="11" fillId="0" borderId="14" xfId="0" applyNumberFormat="1" applyFont="1" applyFill="1" applyBorder="1"/>
    <xf numFmtId="49" fontId="11" fillId="0" borderId="0" xfId="0" applyNumberFormat="1" applyFont="1" applyFill="1" applyBorder="1"/>
    <xf numFmtId="49" fontId="9" fillId="0" borderId="0" xfId="0" applyNumberFormat="1" applyFont="1" applyBorder="1"/>
    <xf numFmtId="1" fontId="9" fillId="6" borderId="0" xfId="0" applyNumberFormat="1" applyFont="1" applyFill="1"/>
    <xf numFmtId="1" fontId="9" fillId="7" borderId="0" xfId="0" applyNumberFormat="1" applyFont="1" applyFill="1"/>
    <xf numFmtId="1" fontId="9" fillId="0" borderId="0" xfId="0" applyNumberFormat="1" applyFont="1"/>
    <xf numFmtId="1" fontId="13" fillId="7" borderId="0" xfId="0" applyNumberFormat="1" applyFont="1" applyFill="1"/>
    <xf numFmtId="1" fontId="9" fillId="0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1" fontId="9" fillId="0" borderId="0" xfId="0" applyNumberFormat="1" applyFont="1" applyBorder="1"/>
  </cellXfs>
  <cellStyles count="1">
    <cellStyle name="Normale" xfId="0" builtinId="0"/>
  </cellStyles>
  <dxfs count="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hnschrift Light"/>
        <scheme val="none"/>
      </font>
    </dxf>
    <dxf>
      <border outline="0">
        <bottom style="thin">
          <color rgb="FF000000"/>
        </bottom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0.249977111117893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E7F7"/>
      <color rgb="FFCC0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1</xdr:row>
      <xdr:rowOff>171449</xdr:rowOff>
    </xdr:from>
    <xdr:to>
      <xdr:col>1</xdr:col>
      <xdr:colOff>1066799</xdr:colOff>
      <xdr:row>5</xdr:row>
      <xdr:rowOff>19049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761999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1335204</xdr:colOff>
      <xdr:row>1</xdr:row>
      <xdr:rowOff>9525</xdr:rowOff>
    </xdr:from>
    <xdr:to>
      <xdr:col>3</xdr:col>
      <xdr:colOff>586870</xdr:colOff>
      <xdr:row>5</xdr:row>
      <xdr:rowOff>38100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9" t="18043" r="17189" b="18654"/>
        <a:stretch/>
      </xdr:blipFill>
      <xdr:spPr>
        <a:xfrm>
          <a:off x="1906704" y="600075"/>
          <a:ext cx="2080591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76200</xdr:rowOff>
    </xdr:from>
    <xdr:to>
      <xdr:col>4</xdr:col>
      <xdr:colOff>404759</xdr:colOff>
      <xdr:row>4</xdr:row>
      <xdr:rowOff>104774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7" t="9040" r="20496" b="9040"/>
        <a:stretch/>
      </xdr:blipFill>
      <xdr:spPr>
        <a:xfrm>
          <a:off x="447675" y="666750"/>
          <a:ext cx="3899073" cy="13525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la4" displayName="Tabella4" ref="A8:AH39" totalsRowShown="0" headerRowDxfId="135" dataDxfId="134" tableBorderDxfId="133">
  <autoFilter ref="A8:AH39"/>
  <sortState ref="A9:AP39">
    <sortCondition descending="1" ref="AG8:AG39"/>
  </sortState>
  <tableColumns count="34">
    <tableColumn id="1" name="pos. " dataDxfId="132">
      <calculatedColumnFormula>A8+1</calculatedColumnFormula>
    </tableColumn>
    <tableColumn id="2" name="ATLETA" dataDxfId="131"/>
    <tableColumn id="3" name="GEN" dataDxfId="130"/>
    <tableColumn id="4" name="POS1" dataDxfId="129"/>
    <tableColumn id="5" name="Pti Rnk1" dataDxfId="128">
      <calculatedColumnFormula>IF(D9="",0,(E$4/D9)*E$7)</calculatedColumnFormula>
    </tableColumn>
    <tableColumn id="10" name="POS2 " dataDxfId="127"/>
    <tableColumn id="11" name="Pti Rnk2" dataDxfId="126">
      <calculatedColumnFormula>IF(F9="",0,(G$4/F9)*G$7)</calculatedColumnFormula>
    </tableColumn>
    <tableColumn id="12" name="POS3" dataDxfId="125"/>
    <tableColumn id="13" name="Pti Rnk3" dataDxfId="124">
      <calculatedColumnFormula>IF(H9="",0,(I$4/H9)*I$7)</calculatedColumnFormula>
    </tableColumn>
    <tableColumn id="14" name="POS4" dataDxfId="123"/>
    <tableColumn id="15" name="Pti Rnk4" dataDxfId="122">
      <calculatedColumnFormula>IF(J9="",0,(K$4/J9)*K$7)</calculatedColumnFormula>
    </tableColumn>
    <tableColumn id="18" name="POS5" dataDxfId="121"/>
    <tableColumn id="19" name="Pti Rnk5" dataDxfId="120">
      <calculatedColumnFormula>IF(L9="",0,(M$4/L9)*M$7)</calculatedColumnFormula>
    </tableColumn>
    <tableColumn id="20" name="POS6" dataDxfId="119"/>
    <tableColumn id="21" name="Pti Rnk6" dataDxfId="118">
      <calculatedColumnFormula>IF(N9="",0,(O$4/N9)*O$7)</calculatedColumnFormula>
    </tableColumn>
    <tableColumn id="22" name="POS7" dataDxfId="117"/>
    <tableColumn id="23" name="Pti Rnk7" dataDxfId="116">
      <calculatedColumnFormula>IF(P9="",0,(Q$4/P9)*Q$7)</calculatedColumnFormula>
    </tableColumn>
    <tableColumn id="36" name="POS8" dataDxfId="115"/>
    <tableColumn id="37" name="Pti Rnk8" dataDxfId="114">
      <calculatedColumnFormula>IF(R9="",0,(S$4/R9)*S$7)</calculatedColumnFormula>
    </tableColumn>
    <tableColumn id="6" name="POS9" dataDxfId="113"/>
    <tableColumn id="7" name="Pti Rnk9" dataDxfId="112"/>
    <tableColumn id="24" name="REG1" dataDxfId="111">
      <calculatedColumnFormula>E9</calculatedColumnFormula>
    </tableColumn>
    <tableColumn id="27" name="REG2" dataDxfId="110">
      <calculatedColumnFormula>G9</calculatedColumnFormula>
    </tableColumn>
    <tableColumn id="28" name="REG3 " dataDxfId="109">
      <calculatedColumnFormula>I9</calculatedColumnFormula>
    </tableColumn>
    <tableColumn id="29" name="REG4" dataDxfId="108">
      <calculatedColumnFormula>K9</calculatedColumnFormula>
    </tableColumn>
    <tableColumn id="31" name="REG5" dataDxfId="107">
      <calculatedColumnFormula>M9</calculatedColumnFormula>
    </tableColumn>
    <tableColumn id="32" name="REG6" dataDxfId="106">
      <calculatedColumnFormula>O9</calculatedColumnFormula>
    </tableColumn>
    <tableColumn id="33" name="REG7" dataDxfId="105">
      <calculatedColumnFormula>Tabella4[[#This Row],[Pti Rnk7]]</calculatedColumnFormula>
    </tableColumn>
    <tableColumn id="38" name="REG8" dataDxfId="104">
      <calculatedColumnFormula>Tabella4[[#This Row],[Pti Rnk8]]</calculatedColumnFormula>
    </tableColumn>
    <tableColumn id="8" name="REG9" dataDxfId="103">
      <calculatedColumnFormula>Tabella4[[#This Row],[Pti Rnk9]]</calculatedColumnFormula>
    </tableColumn>
    <tableColumn id="34" name="PUNTI RANKING (best 6 results 19/20)" dataDxfId="102">
      <calculatedColumnFormula>SUMPRODUCT(LARGE(V9:AC9,{1;2;3;4;5;6}))</calculatedColumnFormula>
    </tableColumn>
    <tableColumn id="35" name="25% PTI RNK ANNO 18/19" dataDxfId="101">
      <calculatedColumnFormula>0.25*'2018-19'!AE16</calculatedColumnFormula>
    </tableColumn>
    <tableColumn id="39" name="PTI RNK TOT." dataDxfId="100">
      <calculatedColumnFormula>Tabella4[[#This Row],[25% PTI RNK ANNO 18/19]]+Tabella4[[#This Row],[PUNTI RANKING (best 6 results 19/20)]]</calculatedColumnFormula>
    </tableColumn>
    <tableColumn id="9" name="25% PTI RNK ANNO 19/20" dataDxfId="99">
      <calculatedColumnFormula>Tabella4[[#This Row],[PUNTI RANKING (best 6 results 19/20)]]/4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a42" displayName="Tabella42" ref="A8:AJ43" totalsRowShown="0" tableBorderDxfId="98" headerRowCellStyle="Normale" dataCellStyle="Normale">
  <autoFilter ref="A8:AJ43"/>
  <sortState ref="A9:AJ43">
    <sortCondition descending="1" ref="AJ8:AJ43"/>
  </sortState>
  <tableColumns count="36">
    <tableColumn id="1" name="pos. " dataDxfId="97" dataCellStyle="Normale">
      <calculatedColumnFormula>A8+1</calculatedColumnFormula>
    </tableColumn>
    <tableColumn id="2" name="ATLETA" dataDxfId="96" dataCellStyle="Normale"/>
    <tableColumn id="16" name="NUM. VELICO" dataDxfId="95"/>
    <tableColumn id="17" name="ANNO" dataDxfId="94"/>
    <tableColumn id="9" name="CAT." dataDxfId="93" dataCellStyle="Normale"/>
    <tableColumn id="3" name="GEN" dataDxfId="92" dataCellStyle="Normale"/>
    <tableColumn id="4" name="POS1" dataDxfId="91" dataCellStyle="Normale"/>
    <tableColumn id="5" name="Pti Rnk1" dataDxfId="90" dataCellStyle="Normale">
      <calculatedColumnFormula>IF(G9="",0,(H$4/G9)*H$7)</calculatedColumnFormula>
    </tableColumn>
    <tableColumn id="10" name="POS2 " dataDxfId="89" dataCellStyle="Normale"/>
    <tableColumn id="11" name="Pti Rnk2" dataDxfId="88" dataCellStyle="Normale">
      <calculatedColumnFormula>IF(I9="",0,(J$4/I9)*J$7)</calculatedColumnFormula>
    </tableColumn>
    <tableColumn id="12" name="POS3" dataDxfId="87" dataCellStyle="Normale"/>
    <tableColumn id="13" name="Pti Rnk3" dataDxfId="86" dataCellStyle="Normale">
      <calculatedColumnFormula>IF(K9="",0,(L$4/K9)*L$7)</calculatedColumnFormula>
    </tableColumn>
    <tableColumn id="14" name="POS4" dataDxfId="85" dataCellStyle="Normale"/>
    <tableColumn id="15" name="Pti Rnk4" dataDxfId="84" dataCellStyle="Normale">
      <calculatedColumnFormula>IF(M9="",0,(N$4/M9)*N$7)</calculatedColumnFormula>
    </tableColumn>
    <tableColumn id="18" name="POS5" dataDxfId="83" dataCellStyle="Normale"/>
    <tableColumn id="19" name="Pti Rnk5" dataDxfId="82" dataCellStyle="Normale">
      <calculatedColumnFormula>IF(O9="",0,(P$4/O9)*P$7)</calculatedColumnFormula>
    </tableColumn>
    <tableColumn id="20" name="POS6" dataDxfId="81" dataCellStyle="Normale"/>
    <tableColumn id="21" name="Pti Rnk6" dataDxfId="80" dataCellStyle="Normale">
      <calculatedColumnFormula>IF(Q9="",0,(R$4/Q9)*R$7)</calculatedColumnFormula>
    </tableColumn>
    <tableColumn id="22" name="POS7" dataDxfId="79" dataCellStyle="Normale"/>
    <tableColumn id="23" name="Pti Rnk7" dataDxfId="78" dataCellStyle="Normale">
      <calculatedColumnFormula>IF(S9="",0,(T$4/S9)*T$7)</calculatedColumnFormula>
    </tableColumn>
    <tableColumn id="36" name="POS8" dataDxfId="77" dataCellStyle="Normale"/>
    <tableColumn id="37" name="Pti Rnk8" dataDxfId="76" dataCellStyle="Normale">
      <calculatedColumnFormula>IF(U9="",0,(V$4/U9)*V$7)</calculatedColumnFormula>
    </tableColumn>
    <tableColumn id="6" name="POS9" dataDxfId="75" dataCellStyle="Normale"/>
    <tableColumn id="7" name="Pti Rnk9" dataDxfId="74" dataCellStyle="Normale">
      <calculatedColumnFormula>IF(W9="",0,(X$4/W9)*X$7)</calculatedColumnFormula>
    </tableColumn>
    <tableColumn id="24" name="REG1" dataDxfId="73" dataCellStyle="Normale">
      <calculatedColumnFormula>H9</calculatedColumnFormula>
    </tableColumn>
    <tableColumn id="27" name="REG2" dataDxfId="72" dataCellStyle="Normale">
      <calculatedColumnFormula>J9</calculatedColumnFormula>
    </tableColumn>
    <tableColumn id="28" name="REG3 " dataDxfId="71" dataCellStyle="Normale">
      <calculatedColumnFormula>L9</calculatedColumnFormula>
    </tableColumn>
    <tableColumn id="29" name="REG4" dataDxfId="70" dataCellStyle="Normale">
      <calculatedColumnFormula>N9</calculatedColumnFormula>
    </tableColumn>
    <tableColumn id="31" name="REG5" dataDxfId="69" dataCellStyle="Normale">
      <calculatedColumnFormula>P9</calculatedColumnFormula>
    </tableColumn>
    <tableColumn id="32" name="REG6" dataDxfId="68" dataCellStyle="Normale">
      <calculatedColumnFormula>R9</calculatedColumnFormula>
    </tableColumn>
    <tableColumn id="33" name="REG7" dataDxfId="67" dataCellStyle="Normale">
      <calculatedColumnFormula>Tabella42[[#This Row],[Pti Rnk7]]</calculatedColumnFormula>
    </tableColumn>
    <tableColumn id="38" name="REG8" dataDxfId="66" dataCellStyle="Normale">
      <calculatedColumnFormula>Tabella42[[#This Row],[Pti Rnk8]]</calculatedColumnFormula>
    </tableColumn>
    <tableColumn id="8" name="REG9" dataDxfId="65" dataCellStyle="Normale">
      <calculatedColumnFormula>Tabella42[[#This Row],[Pti Rnk9]]</calculatedColumnFormula>
    </tableColumn>
    <tableColumn id="34" name="PUNTI RANKING (best 6 results 20/21)" dataDxfId="64" dataCellStyle="Normale">
      <calculatedColumnFormula>SUMPRODUCT(LARGE(Y9:AG9,{1;2;3;4;5;6}))</calculatedColumnFormula>
    </tableColumn>
    <tableColumn id="35" name="25% PTI RNK 19/20" dataDxfId="63" dataCellStyle="Normale">
      <calculatedColumnFormula>Tabella4[[#This Row],[PUNTI RANKING (best 6 results 19/20)]]/4</calculatedColumnFormula>
    </tableColumn>
    <tableColumn id="39" name="PTI RNK TOT." dataDxfId="62" dataCellStyle="Normale">
      <calculatedColumnFormula>Tabella42[[#This Row],[25% PTI RNK 19/20]]+Tabella42[[#This Row],[PUNTI RANKING (best 6 results 20/21)]]</calculatedColumnFormula>
    </tableColumn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ella423" displayName="Tabella423" ref="A8:AT43" totalsRowShown="0" tableBorderDxfId="61" headerRowCellStyle="Normale" dataCellStyle="Normale">
  <autoFilter ref="A8:AT43"/>
  <sortState ref="A9:AT43">
    <sortCondition descending="1" ref="AT8:AT43"/>
  </sortState>
  <tableColumns count="46">
    <tableColumn id="1" name="pos. " dataDxfId="60" dataCellStyle="Normale">
      <calculatedColumnFormula>A8+1</calculatedColumnFormula>
    </tableColumn>
    <tableColumn id="25" name="+/-" dataDxfId="59"/>
    <tableColumn id="2" name="ATLETA" dataDxfId="58" dataCellStyle="Normale"/>
    <tableColumn id="16" name="NUM. VELICO" dataDxfId="57"/>
    <tableColumn id="17" name="ANNO" dataDxfId="56"/>
    <tableColumn id="9" name="CAT." dataDxfId="55" dataCellStyle="Normale"/>
    <tableColumn id="3" name="GEN" dataDxfId="54" dataCellStyle="Normale"/>
    <tableColumn id="4" name="POS1" dataDxfId="53" dataCellStyle="Normale"/>
    <tableColumn id="5" name="Pti Rnk1" dataDxfId="52" dataCellStyle="Normale">
      <calculatedColumnFormula>IF(H9="",0,(I$4/H9)*I$7)</calculatedColumnFormula>
    </tableColumn>
    <tableColumn id="10" name="POS2 " dataDxfId="51" dataCellStyle="Normale"/>
    <tableColumn id="11" name="Pti Rnk2" dataDxfId="50" dataCellStyle="Normale">
      <calculatedColumnFormula>IF(J9="",0,(K$4/J9)*K$7)</calculatedColumnFormula>
    </tableColumn>
    <tableColumn id="12" name="POS3" dataDxfId="49" dataCellStyle="Normale"/>
    <tableColumn id="13" name="Pti Rnk3" dataDxfId="48" dataCellStyle="Normale">
      <calculatedColumnFormula>IF(L9="",0,(M$4/L9)*M$7)</calculatedColumnFormula>
    </tableColumn>
    <tableColumn id="14" name="POS4" dataDxfId="47" dataCellStyle="Normale"/>
    <tableColumn id="15" name="Pti Rnk4" dataDxfId="46" dataCellStyle="Normale">
      <calculatedColumnFormula>IF(N9="",0,(O$4/N9)*O$7)</calculatedColumnFormula>
    </tableColumn>
    <tableColumn id="18" name="POS5" dataDxfId="45" dataCellStyle="Normale"/>
    <tableColumn id="19" name="Pti Rnk5" dataDxfId="44" dataCellStyle="Normale">
      <calculatedColumnFormula>IF(P9="",0,(Q$4/P9)*Q$7)</calculatedColumnFormula>
    </tableColumn>
    <tableColumn id="20" name="POS6" dataDxfId="43" dataCellStyle="Normale"/>
    <tableColumn id="21" name="Pti Rnk6" dataDxfId="42" dataCellStyle="Normale">
      <calculatedColumnFormula>IF(R9="",0,(S$4/R9)*S$7)</calculatedColumnFormula>
    </tableColumn>
    <tableColumn id="22" name="POS7" dataDxfId="41" dataCellStyle="Normale"/>
    <tableColumn id="23" name="Pti Rnk7" dataDxfId="40" dataCellStyle="Normale">
      <calculatedColumnFormula>IF(T9="",0,(U$4/T9)*U$7)</calculatedColumnFormula>
    </tableColumn>
    <tableColumn id="36" name="POS8" dataDxfId="39" dataCellStyle="Normale"/>
    <tableColumn id="37" name="Pti Rnk8" dataDxfId="38" dataCellStyle="Normale">
      <calculatedColumnFormula>IF(V9="",0,(W$4/V9)*W$7)</calculatedColumnFormula>
    </tableColumn>
    <tableColumn id="6" name="POS9" dataDxfId="37" dataCellStyle="Normale"/>
    <tableColumn id="7" name="Pti Rnk9" dataDxfId="36" dataCellStyle="Normale">
      <calculatedColumnFormula>IF(X9="",0,(Y$4/X9)*Y$7)</calculatedColumnFormula>
    </tableColumn>
    <tableColumn id="26" name="POS10" dataDxfId="35"/>
    <tableColumn id="30" name="Pti Rnk10" dataDxfId="34">
      <calculatedColumnFormula>IF(Z9="",0,(AA$4/Z9)*AA$7)</calculatedColumnFormula>
    </tableColumn>
    <tableColumn id="42" name="POS11" dataDxfId="33"/>
    <tableColumn id="43" name="Pti Rnk11" dataDxfId="2">
      <calculatedColumnFormula>IF(AB9="",0,(AC$4/AB9)*AC$7)</calculatedColumnFormula>
    </tableColumn>
    <tableColumn id="41" name="POS12" dataDxfId="0"/>
    <tableColumn id="45" name="Pti Rnk12" dataDxfId="1">
      <calculatedColumnFormula>IF(AD9="",0,(AE$4/AD9)*AE$7)</calculatedColumnFormula>
    </tableColumn>
    <tableColumn id="24" name="REG1" dataDxfId="32" dataCellStyle="Normale">
      <calculatedColumnFormula>I9</calculatedColumnFormula>
    </tableColumn>
    <tableColumn id="27" name="REG2" dataDxfId="31" dataCellStyle="Normale">
      <calculatedColumnFormula>K9</calculatedColumnFormula>
    </tableColumn>
    <tableColumn id="28" name="REG3 " dataDxfId="30" dataCellStyle="Normale">
      <calculatedColumnFormula>M9</calculatedColumnFormula>
    </tableColumn>
    <tableColumn id="29" name="REG4" dataDxfId="29" dataCellStyle="Normale">
      <calculatedColumnFormula>O9</calculatedColumnFormula>
    </tableColumn>
    <tableColumn id="31" name="REG5" dataDxfId="28" dataCellStyle="Normale">
      <calculatedColumnFormula>Q9</calculatedColumnFormula>
    </tableColumn>
    <tableColumn id="32" name="REG6" dataDxfId="27" dataCellStyle="Normale">
      <calculatedColumnFormula>S9</calculatedColumnFormula>
    </tableColumn>
    <tableColumn id="33" name="REG7" dataDxfId="26" dataCellStyle="Normale">
      <calculatedColumnFormula>Tabella423[[#This Row],[Pti Rnk7]]</calculatedColumnFormula>
    </tableColumn>
    <tableColumn id="38" name="REG8" dataDxfId="25" dataCellStyle="Normale">
      <calculatedColumnFormula>Tabella423[[#This Row],[Pti Rnk8]]</calculatedColumnFormula>
    </tableColumn>
    <tableColumn id="8" name="REG9" dataDxfId="24" dataCellStyle="Normale">
      <calculatedColumnFormula>Tabella423[[#This Row],[Pti Rnk9]]</calculatedColumnFormula>
    </tableColumn>
    <tableColumn id="40" name="REG10" dataDxfId="23">
      <calculatedColumnFormula>Tabella423[[#This Row],[Pti Rnk10]]</calculatedColumnFormula>
    </tableColumn>
    <tableColumn id="44" name="REG11" dataDxfId="22">
      <calculatedColumnFormula>Tabella423[[#This Row],[Pti Rnk11]]</calculatedColumnFormula>
    </tableColumn>
    <tableColumn id="46" name="REG12" dataDxfId="4">
      <calculatedColumnFormula>Tabella423[[#This Row],[Pti Rnk12]]</calculatedColumnFormula>
    </tableColumn>
    <tableColumn id="34" name="PUNTI RANKING (best 6 results 21/22)" dataDxfId="3" dataCellStyle="Normale">
      <calculatedColumnFormula>SUMPRODUCT(LARGE(AF9:AQ9,{1;2;3;4;5;6}))</calculatedColumnFormula>
    </tableColumn>
    <tableColumn id="35" name="25% PTI RNK 20/21" dataDxfId="21" dataCellStyle="Normale"/>
    <tableColumn id="39" name="PTI RNK TOT." dataDxfId="20" dataCellStyle="Normale">
      <calculatedColumnFormula>Tabella423[[#This Row],[25% PTI RNK 20/21]]+Tabella423[[#This Row],[PUNTI RANKING (best 6 results 21/22)]]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opLeftCell="A4" workbookViewId="0">
      <selection activeCell="AK12" sqref="AK12"/>
    </sheetView>
  </sheetViews>
  <sheetFormatPr defaultRowHeight="15" x14ac:dyDescent="0.25"/>
  <cols>
    <col min="2" max="2" width="23.140625" bestFit="1" customWidth="1"/>
    <col min="3" max="3" width="6.85546875" customWidth="1"/>
    <col min="4" max="4" width="6.28515625" bestFit="1" customWidth="1"/>
    <col min="5" max="5" width="15.140625" customWidth="1"/>
    <col min="6" max="6" width="6.28515625" bestFit="1" customWidth="1"/>
    <col min="7" max="7" width="14.5703125" customWidth="1"/>
    <col min="9" max="9" width="12.140625" customWidth="1"/>
    <col min="15" max="15" width="14.140625" customWidth="1"/>
    <col min="17" max="17" width="9.140625" style="2"/>
    <col min="21" max="21" width="15.28515625" customWidth="1"/>
    <col min="22" max="22" width="5.42578125" hidden="1" customWidth="1"/>
    <col min="23" max="25" width="5.85546875" hidden="1" customWidth="1"/>
    <col min="26" max="26" width="6.28515625" hidden="1" customWidth="1"/>
    <col min="27" max="30" width="5.85546875" hidden="1" customWidth="1"/>
    <col min="31" max="31" width="17" style="2" customWidth="1"/>
    <col min="32" max="32" width="16.42578125" customWidth="1"/>
  </cols>
  <sheetData>
    <row r="1" spans="1:32" ht="46.5" x14ac:dyDescent="0.7">
      <c r="D1" s="150" t="s">
        <v>61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1:32" ht="18" customHeight="1" thickBot="1" x14ac:dyDescent="0.3">
      <c r="D2" s="151" t="s">
        <v>62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2" ht="60" x14ac:dyDescent="0.25">
      <c r="D3" s="8" t="s">
        <v>30</v>
      </c>
      <c r="E3" s="9" t="s">
        <v>34</v>
      </c>
      <c r="F3" s="10" t="s">
        <v>38</v>
      </c>
      <c r="G3" s="11" t="s">
        <v>46</v>
      </c>
      <c r="H3" s="8" t="s">
        <v>39</v>
      </c>
      <c r="I3" s="9" t="s">
        <v>47</v>
      </c>
      <c r="J3" s="8" t="s">
        <v>40</v>
      </c>
      <c r="K3" s="9" t="s">
        <v>48</v>
      </c>
      <c r="L3" s="8" t="s">
        <v>41</v>
      </c>
      <c r="M3" s="9" t="s">
        <v>49</v>
      </c>
      <c r="N3" s="8" t="s">
        <v>42</v>
      </c>
      <c r="O3" s="9" t="s">
        <v>60</v>
      </c>
      <c r="P3" s="8" t="s">
        <v>43</v>
      </c>
      <c r="Q3" s="12" t="s">
        <v>50</v>
      </c>
      <c r="R3" s="8" t="s">
        <v>44</v>
      </c>
      <c r="S3" s="9" t="s">
        <v>51</v>
      </c>
      <c r="T3" s="8" t="s">
        <v>45</v>
      </c>
      <c r="U3" s="9" t="s">
        <v>59</v>
      </c>
      <c r="V3" s="67"/>
      <c r="W3" s="68"/>
      <c r="X3" s="67"/>
      <c r="Y3" s="67"/>
      <c r="Z3" s="67"/>
      <c r="AA3" s="67"/>
      <c r="AB3" s="67"/>
      <c r="AC3" s="67"/>
      <c r="AD3" s="67"/>
      <c r="AE3" s="13"/>
    </row>
    <row r="4" spans="1:32" x14ac:dyDescent="0.25">
      <c r="D4" s="15" t="s">
        <v>31</v>
      </c>
      <c r="E4" s="16">
        <v>7</v>
      </c>
      <c r="F4" s="17" t="s">
        <v>31</v>
      </c>
      <c r="G4" s="18">
        <v>43</v>
      </c>
      <c r="H4" s="15" t="s">
        <v>31</v>
      </c>
      <c r="I4" s="16">
        <v>18</v>
      </c>
      <c r="J4" s="15" t="s">
        <v>31</v>
      </c>
      <c r="K4" s="16">
        <v>5</v>
      </c>
      <c r="L4" s="15" t="s">
        <v>31</v>
      </c>
      <c r="M4" s="16">
        <v>0</v>
      </c>
      <c r="N4" s="15" t="s">
        <v>31</v>
      </c>
      <c r="O4" s="16">
        <v>7</v>
      </c>
      <c r="P4" s="15" t="s">
        <v>31</v>
      </c>
      <c r="Q4" s="19">
        <v>129</v>
      </c>
      <c r="R4" s="15" t="s">
        <v>31</v>
      </c>
      <c r="S4" s="16">
        <v>26</v>
      </c>
      <c r="T4" s="15" t="s">
        <v>31</v>
      </c>
      <c r="U4" s="16">
        <v>0</v>
      </c>
      <c r="V4" s="67"/>
      <c r="W4" s="67"/>
      <c r="X4" s="67"/>
      <c r="Y4" s="67"/>
      <c r="Z4" s="67"/>
      <c r="AA4" s="67"/>
      <c r="AB4" s="67"/>
      <c r="AC4" s="67"/>
      <c r="AD4" s="67"/>
      <c r="AE4" s="14"/>
    </row>
    <row r="5" spans="1:32" x14ac:dyDescent="0.25">
      <c r="D5" s="15" t="s">
        <v>32</v>
      </c>
      <c r="E5" s="20">
        <v>2</v>
      </c>
      <c r="F5" s="17" t="s">
        <v>32</v>
      </c>
      <c r="G5" s="21">
        <v>3</v>
      </c>
      <c r="H5" s="15" t="s">
        <v>32</v>
      </c>
      <c r="I5" s="20">
        <v>2.5</v>
      </c>
      <c r="J5" s="15" t="s">
        <v>32</v>
      </c>
      <c r="K5" s="20">
        <v>1.5</v>
      </c>
      <c r="L5" s="15" t="s">
        <v>32</v>
      </c>
      <c r="M5" s="20">
        <v>1.5</v>
      </c>
      <c r="N5" s="15" t="s">
        <v>32</v>
      </c>
      <c r="O5" s="20">
        <v>1</v>
      </c>
      <c r="P5" s="15" t="s">
        <v>32</v>
      </c>
      <c r="Q5" s="20">
        <v>2</v>
      </c>
      <c r="R5" s="15" t="s">
        <v>32</v>
      </c>
      <c r="S5" s="20">
        <v>2</v>
      </c>
      <c r="T5" s="15" t="s">
        <v>32</v>
      </c>
      <c r="U5" s="20">
        <v>2</v>
      </c>
      <c r="V5" s="67"/>
      <c r="W5" s="69"/>
      <c r="X5" s="67"/>
      <c r="Y5" s="67"/>
      <c r="Z5" s="67"/>
      <c r="AA5" s="67"/>
      <c r="AB5" s="67"/>
      <c r="AC5" s="67"/>
      <c r="AD5" s="67"/>
      <c r="AE5" s="14"/>
    </row>
    <row r="6" spans="1:32" x14ac:dyDescent="0.25">
      <c r="D6" s="15" t="s">
        <v>35</v>
      </c>
      <c r="E6" s="20">
        <f>IF(E4&lt;=10,0,(IF(E4&gt;30,0.4,0.2)))</f>
        <v>0</v>
      </c>
      <c r="F6" s="17" t="s">
        <v>35</v>
      </c>
      <c r="G6" s="21">
        <f>IF(G4&lt;=10,0,(IF(G4&gt;30,0.4,0.2)))</f>
        <v>0.4</v>
      </c>
      <c r="H6" s="15" t="s">
        <v>35</v>
      </c>
      <c r="I6" s="20">
        <f>IF(I4&lt;=10,0,(IF(I4&gt;30,0.4,0.2)))</f>
        <v>0.2</v>
      </c>
      <c r="J6" s="15" t="s">
        <v>35</v>
      </c>
      <c r="K6" s="20">
        <f>IF(K4&lt;=10,0,(IF(K4&gt;30,0.4,0.2)))</f>
        <v>0</v>
      </c>
      <c r="L6" s="15" t="s">
        <v>35</v>
      </c>
      <c r="M6" s="20">
        <f>IF(M4&lt;=10,0,(IF(M4&gt;30,0.4,0.2)))</f>
        <v>0</v>
      </c>
      <c r="N6" s="15" t="s">
        <v>35</v>
      </c>
      <c r="O6" s="20">
        <f>IF(O4&lt;=10,0,(IF(O4&gt;30,0.4,0.2)))</f>
        <v>0</v>
      </c>
      <c r="P6" s="15" t="s">
        <v>35</v>
      </c>
      <c r="Q6" s="20">
        <f>IF(Q4&lt;=10,0,(IF(Q4&gt;30,0.4,0.2)))</f>
        <v>0.4</v>
      </c>
      <c r="R6" s="15" t="s">
        <v>35</v>
      </c>
      <c r="S6" s="20">
        <f>IF(S4&lt;=10,0,(IF(S4&gt;30,0.4,0.2)))</f>
        <v>0.2</v>
      </c>
      <c r="T6" s="15" t="s">
        <v>35</v>
      </c>
      <c r="U6" s="20">
        <f>IF(U4&lt;=10,0,(IF(U4&gt;30,0.4,0.2)))</f>
        <v>0</v>
      </c>
      <c r="V6" s="67"/>
      <c r="W6" s="69"/>
      <c r="X6" s="67"/>
      <c r="Y6" s="67"/>
      <c r="Z6" s="67"/>
      <c r="AA6" s="67"/>
      <c r="AB6" s="67"/>
      <c r="AC6" s="67"/>
      <c r="AD6" s="67"/>
      <c r="AE6" s="14"/>
    </row>
    <row r="7" spans="1:32" ht="15.75" thickBot="1" x14ac:dyDescent="0.3">
      <c r="D7" s="15" t="s">
        <v>33</v>
      </c>
      <c r="E7" s="20">
        <f>E6+E5</f>
        <v>2</v>
      </c>
      <c r="F7" s="17" t="s">
        <v>33</v>
      </c>
      <c r="G7" s="21">
        <f>G6+G5</f>
        <v>3.4</v>
      </c>
      <c r="H7" s="15" t="s">
        <v>33</v>
      </c>
      <c r="I7" s="20">
        <f>I6+I5</f>
        <v>2.7</v>
      </c>
      <c r="J7" s="15" t="s">
        <v>33</v>
      </c>
      <c r="K7" s="20">
        <f>K6+K5</f>
        <v>1.5</v>
      </c>
      <c r="L7" s="15" t="s">
        <v>33</v>
      </c>
      <c r="M7" s="20">
        <f>M6+M5</f>
        <v>1.5</v>
      </c>
      <c r="N7" s="15" t="s">
        <v>33</v>
      </c>
      <c r="O7" s="20">
        <f>O6+O5</f>
        <v>1</v>
      </c>
      <c r="P7" s="15" t="s">
        <v>33</v>
      </c>
      <c r="Q7" s="20">
        <f>Q6+Q5</f>
        <v>2.4</v>
      </c>
      <c r="R7" s="15" t="s">
        <v>33</v>
      </c>
      <c r="S7" s="20">
        <f>S6+S5</f>
        <v>2.2000000000000002</v>
      </c>
      <c r="T7" s="15" t="s">
        <v>33</v>
      </c>
      <c r="U7" s="20">
        <f>U6+U5</f>
        <v>2</v>
      </c>
      <c r="V7" s="67"/>
      <c r="W7" s="69"/>
      <c r="X7" s="67"/>
      <c r="Y7" s="67"/>
      <c r="Z7" s="67"/>
      <c r="AA7" s="67"/>
      <c r="AB7" s="67"/>
      <c r="AC7" s="67"/>
      <c r="AD7" s="67"/>
      <c r="AE7" s="14"/>
    </row>
    <row r="8" spans="1:32" ht="30.75" thickBot="1" x14ac:dyDescent="0.3">
      <c r="A8" s="22" t="s">
        <v>36</v>
      </c>
      <c r="B8" s="22" t="s">
        <v>0</v>
      </c>
      <c r="C8" s="22" t="s">
        <v>56</v>
      </c>
      <c r="D8" s="23" t="s">
        <v>37</v>
      </c>
      <c r="E8" s="22" t="s">
        <v>29</v>
      </c>
      <c r="F8" s="24" t="s">
        <v>37</v>
      </c>
      <c r="G8" s="25" t="s">
        <v>29</v>
      </c>
      <c r="H8" s="23" t="s">
        <v>37</v>
      </c>
      <c r="I8" s="22" t="s">
        <v>29</v>
      </c>
      <c r="J8" s="23" t="s">
        <v>37</v>
      </c>
      <c r="K8" s="22" t="s">
        <v>29</v>
      </c>
      <c r="L8" s="23" t="s">
        <v>37</v>
      </c>
      <c r="M8" s="22" t="s">
        <v>29</v>
      </c>
      <c r="N8" s="23" t="s">
        <v>37</v>
      </c>
      <c r="O8" s="22" t="s">
        <v>29</v>
      </c>
      <c r="P8" s="23" t="s">
        <v>37</v>
      </c>
      <c r="Q8" s="26" t="s">
        <v>29</v>
      </c>
      <c r="R8" s="23" t="s">
        <v>37</v>
      </c>
      <c r="S8" s="22" t="s">
        <v>29</v>
      </c>
      <c r="T8" s="23" t="s">
        <v>37</v>
      </c>
      <c r="U8" s="22" t="s">
        <v>29</v>
      </c>
      <c r="V8" s="27" t="s">
        <v>53</v>
      </c>
      <c r="W8" s="27" t="s">
        <v>54</v>
      </c>
      <c r="X8" s="27" t="s">
        <v>39</v>
      </c>
      <c r="Y8" s="27" t="s">
        <v>40</v>
      </c>
      <c r="Z8" s="27" t="s">
        <v>55</v>
      </c>
      <c r="AA8" s="27" t="s">
        <v>42</v>
      </c>
      <c r="AB8" s="27" t="s">
        <v>43</v>
      </c>
      <c r="AC8" s="27" t="s">
        <v>44</v>
      </c>
      <c r="AD8" s="27" t="s">
        <v>45</v>
      </c>
      <c r="AE8" s="28" t="s">
        <v>57</v>
      </c>
      <c r="AF8" s="45" t="s">
        <v>103</v>
      </c>
    </row>
    <row r="9" spans="1:32" ht="15.75" x14ac:dyDescent="0.25">
      <c r="A9" s="6">
        <v>1</v>
      </c>
      <c r="B9" s="32" t="s">
        <v>2</v>
      </c>
      <c r="C9" s="32" t="s">
        <v>25</v>
      </c>
      <c r="D9" s="6">
        <v>5</v>
      </c>
      <c r="E9" s="7">
        <f t="shared" ref="E9:E34" si="0">IF(D9="",0,(E$4/D9)*E$7)</f>
        <v>2.8</v>
      </c>
      <c r="F9" s="6"/>
      <c r="G9" s="7">
        <f t="shared" ref="G9:G34" si="1">IF(F9="",0,(G$4/F9)*G$7)</f>
        <v>0</v>
      </c>
      <c r="H9" s="6">
        <v>2</v>
      </c>
      <c r="I9" s="7">
        <f t="shared" ref="I9:I34" si="2">IF(H9="",0,(I$4/H9)*I$7)</f>
        <v>24.3</v>
      </c>
      <c r="J9" s="6">
        <v>3</v>
      </c>
      <c r="K9" s="7">
        <f t="shared" ref="K9:K34" si="3">IF(J9="",0,(K$4/J9)*K$7)</f>
        <v>2.5</v>
      </c>
      <c r="L9" s="6"/>
      <c r="M9" s="7">
        <f t="shared" ref="M9:M34" si="4">IF(L9="",0,(M$4/L9)*M$7)</f>
        <v>0</v>
      </c>
      <c r="N9" s="6"/>
      <c r="O9" s="7">
        <f t="shared" ref="O9:O34" si="5">IF(N9="",0,(O$4/N9)*O$7)</f>
        <v>0</v>
      </c>
      <c r="P9" s="6">
        <v>17</v>
      </c>
      <c r="Q9" s="7">
        <f t="shared" ref="Q9:Q34" si="6">IF(P9="",0,(Q$4/P9)*Q$7)</f>
        <v>18.211764705882352</v>
      </c>
      <c r="R9" s="6">
        <v>7</v>
      </c>
      <c r="S9" s="7">
        <f t="shared" ref="S9:S34" si="7">IF(R9="",0,(S$4/R9)*S$7)</f>
        <v>8.1714285714285726</v>
      </c>
      <c r="T9" s="6"/>
      <c r="U9" s="7">
        <f t="shared" ref="U9:U34" si="8">IF(T9="",0,(U$4/T9)*U$7)</f>
        <v>0</v>
      </c>
      <c r="V9" s="5">
        <f t="shared" ref="V9:V34" si="9">E9</f>
        <v>2.8</v>
      </c>
      <c r="W9" s="5">
        <f t="shared" ref="W9:W34" si="10">G9</f>
        <v>0</v>
      </c>
      <c r="X9" s="5">
        <f t="shared" ref="X9:X34" si="11">I9</f>
        <v>24.3</v>
      </c>
      <c r="Y9" s="5">
        <f t="shared" ref="Y9:Y34" si="12">K9</f>
        <v>2.5</v>
      </c>
      <c r="Z9" s="5">
        <f t="shared" ref="Z9:Z34" si="13">M9</f>
        <v>0</v>
      </c>
      <c r="AA9" s="5">
        <f t="shared" ref="AA9:AA34" si="14">O9</f>
        <v>0</v>
      </c>
      <c r="AB9" s="5">
        <f t="shared" ref="AB9:AB34" si="15">Q9</f>
        <v>18.211764705882352</v>
      </c>
      <c r="AC9" s="5">
        <f t="shared" ref="AC9:AC34" si="16">S9</f>
        <v>8.1714285714285726</v>
      </c>
      <c r="AD9" s="5">
        <f t="shared" ref="AD9:AD34" si="17">U9</f>
        <v>0</v>
      </c>
      <c r="AE9" s="7">
        <f>SUMPRODUCT(LARGE(V9:AD9,{1;2;3;4;5;6}))</f>
        <v>55.983193277310924</v>
      </c>
      <c r="AF9" s="7">
        <f>AE9*0.25</f>
        <v>13.995798319327731</v>
      </c>
    </row>
    <row r="10" spans="1:32" ht="15.75" x14ac:dyDescent="0.25">
      <c r="A10" s="29">
        <f>A9+1</f>
        <v>2</v>
      </c>
      <c r="B10" s="34" t="s">
        <v>1</v>
      </c>
      <c r="C10" s="34" t="s">
        <v>25</v>
      </c>
      <c r="D10" s="29"/>
      <c r="E10" s="30">
        <f t="shared" si="0"/>
        <v>0</v>
      </c>
      <c r="F10" s="29"/>
      <c r="G10" s="30">
        <f t="shared" si="1"/>
        <v>0</v>
      </c>
      <c r="H10" s="29">
        <v>3</v>
      </c>
      <c r="I10" s="30">
        <f t="shared" si="2"/>
        <v>16.200000000000003</v>
      </c>
      <c r="J10" s="29"/>
      <c r="K10" s="30">
        <f t="shared" si="3"/>
        <v>0</v>
      </c>
      <c r="L10" s="29"/>
      <c r="M10" s="30">
        <f t="shared" si="4"/>
        <v>0</v>
      </c>
      <c r="N10" s="29"/>
      <c r="O10" s="30">
        <f t="shared" si="5"/>
        <v>0</v>
      </c>
      <c r="P10" s="29"/>
      <c r="Q10" s="30">
        <f t="shared" si="6"/>
        <v>0</v>
      </c>
      <c r="R10" s="29"/>
      <c r="S10" s="30">
        <f t="shared" si="7"/>
        <v>0</v>
      </c>
      <c r="T10" s="29"/>
      <c r="U10" s="30">
        <f t="shared" si="8"/>
        <v>0</v>
      </c>
      <c r="V10" s="30">
        <f t="shared" si="9"/>
        <v>0</v>
      </c>
      <c r="W10" s="30">
        <f t="shared" si="10"/>
        <v>0</v>
      </c>
      <c r="X10" s="30">
        <f t="shared" si="11"/>
        <v>16.200000000000003</v>
      </c>
      <c r="Y10" s="30">
        <f t="shared" si="12"/>
        <v>0</v>
      </c>
      <c r="Z10" s="30">
        <f t="shared" si="13"/>
        <v>0</v>
      </c>
      <c r="AA10" s="30">
        <f t="shared" si="14"/>
        <v>0</v>
      </c>
      <c r="AB10" s="30">
        <f t="shared" si="15"/>
        <v>0</v>
      </c>
      <c r="AC10" s="30">
        <f t="shared" si="16"/>
        <v>0</v>
      </c>
      <c r="AD10" s="30">
        <f t="shared" si="17"/>
        <v>0</v>
      </c>
      <c r="AE10" s="31">
        <f>SUMPRODUCT(LARGE(V10:AD10,{1;2;3;4;5;6}))</f>
        <v>16.200000000000003</v>
      </c>
      <c r="AF10" s="5">
        <f t="shared" ref="AF10:AF34" si="18">AE10*0.25</f>
        <v>4.0500000000000007</v>
      </c>
    </row>
    <row r="11" spans="1:32" ht="15.75" x14ac:dyDescent="0.25">
      <c r="A11" s="3">
        <f t="shared" ref="A11:A33" si="19">A10+1</f>
        <v>3</v>
      </c>
      <c r="B11" s="33" t="s">
        <v>8</v>
      </c>
      <c r="C11" s="33" t="s">
        <v>25</v>
      </c>
      <c r="D11" s="3">
        <v>6</v>
      </c>
      <c r="E11" s="5">
        <f t="shared" si="0"/>
        <v>2.3333333333333335</v>
      </c>
      <c r="F11" s="3"/>
      <c r="G11" s="5">
        <f t="shared" si="1"/>
        <v>0</v>
      </c>
      <c r="H11" s="3">
        <v>5</v>
      </c>
      <c r="I11" s="5">
        <f t="shared" si="2"/>
        <v>9.7200000000000006</v>
      </c>
      <c r="J11" s="3">
        <v>2</v>
      </c>
      <c r="K11" s="5">
        <f t="shared" si="3"/>
        <v>3.75</v>
      </c>
      <c r="L11" s="3"/>
      <c r="M11" s="5">
        <f t="shared" si="4"/>
        <v>0</v>
      </c>
      <c r="N11" s="3"/>
      <c r="O11" s="5">
        <f t="shared" si="5"/>
        <v>0</v>
      </c>
      <c r="P11" s="3"/>
      <c r="Q11" s="5">
        <f t="shared" si="6"/>
        <v>0</v>
      </c>
      <c r="R11" s="3"/>
      <c r="S11" s="5">
        <f t="shared" si="7"/>
        <v>0</v>
      </c>
      <c r="T11" s="3"/>
      <c r="U11" s="5">
        <f t="shared" si="8"/>
        <v>0</v>
      </c>
      <c r="V11" s="5">
        <f t="shared" si="9"/>
        <v>2.3333333333333335</v>
      </c>
      <c r="W11" s="5">
        <f t="shared" si="10"/>
        <v>0</v>
      </c>
      <c r="X11" s="5">
        <f t="shared" si="11"/>
        <v>9.7200000000000006</v>
      </c>
      <c r="Y11" s="5">
        <f t="shared" si="12"/>
        <v>3.75</v>
      </c>
      <c r="Z11" s="5">
        <f t="shared" si="13"/>
        <v>0</v>
      </c>
      <c r="AA11" s="5">
        <f t="shared" si="14"/>
        <v>0</v>
      </c>
      <c r="AB11" s="5">
        <f t="shared" si="15"/>
        <v>0</v>
      </c>
      <c r="AC11" s="5">
        <f t="shared" si="16"/>
        <v>0</v>
      </c>
      <c r="AD11" s="5">
        <f t="shared" si="17"/>
        <v>0</v>
      </c>
      <c r="AE11" s="7">
        <f>SUMPRODUCT(LARGE(V11:AD11,{1;2;3;4;5;6}))</f>
        <v>15.803333333333335</v>
      </c>
      <c r="AF11" s="5">
        <f t="shared" si="18"/>
        <v>3.9508333333333336</v>
      </c>
    </row>
    <row r="12" spans="1:32" ht="15.75" x14ac:dyDescent="0.25">
      <c r="A12" s="29">
        <f t="shared" si="19"/>
        <v>4</v>
      </c>
      <c r="B12" s="34" t="s">
        <v>3</v>
      </c>
      <c r="C12" s="34" t="s">
        <v>25</v>
      </c>
      <c r="D12" s="29">
        <v>2</v>
      </c>
      <c r="E12" s="30">
        <f t="shared" si="0"/>
        <v>7</v>
      </c>
      <c r="F12" s="29"/>
      <c r="G12" s="30">
        <f t="shared" si="1"/>
        <v>0</v>
      </c>
      <c r="H12" s="29">
        <v>9</v>
      </c>
      <c r="I12" s="30">
        <f t="shared" si="2"/>
        <v>5.4</v>
      </c>
      <c r="J12" s="29"/>
      <c r="K12" s="30">
        <f t="shared" si="3"/>
        <v>0</v>
      </c>
      <c r="L12" s="29"/>
      <c r="M12" s="30">
        <f t="shared" si="4"/>
        <v>0</v>
      </c>
      <c r="N12" s="29"/>
      <c r="O12" s="30">
        <f t="shared" si="5"/>
        <v>0</v>
      </c>
      <c r="P12" s="29"/>
      <c r="Q12" s="30">
        <f t="shared" si="6"/>
        <v>0</v>
      </c>
      <c r="R12" s="29">
        <v>23</v>
      </c>
      <c r="S12" s="30">
        <f t="shared" si="7"/>
        <v>2.4869565217391303</v>
      </c>
      <c r="T12" s="29"/>
      <c r="U12" s="30">
        <f t="shared" si="8"/>
        <v>0</v>
      </c>
      <c r="V12" s="30">
        <f t="shared" si="9"/>
        <v>7</v>
      </c>
      <c r="W12" s="30">
        <f t="shared" si="10"/>
        <v>0</v>
      </c>
      <c r="X12" s="30">
        <f t="shared" si="11"/>
        <v>5.4</v>
      </c>
      <c r="Y12" s="30">
        <f t="shared" si="12"/>
        <v>0</v>
      </c>
      <c r="Z12" s="30">
        <f t="shared" si="13"/>
        <v>0</v>
      </c>
      <c r="AA12" s="30">
        <f t="shared" si="14"/>
        <v>0</v>
      </c>
      <c r="AB12" s="30">
        <f t="shared" si="15"/>
        <v>0</v>
      </c>
      <c r="AC12" s="30">
        <f t="shared" si="16"/>
        <v>2.4869565217391303</v>
      </c>
      <c r="AD12" s="30">
        <f t="shared" si="17"/>
        <v>0</v>
      </c>
      <c r="AE12" s="31">
        <f>SUMPRODUCT(LARGE(V12:AD12,{1;2;3;4;5;6}))</f>
        <v>14.88695652173913</v>
      </c>
      <c r="AF12" s="5">
        <f t="shared" si="18"/>
        <v>3.7217391304347824</v>
      </c>
    </row>
    <row r="13" spans="1:32" ht="15.75" x14ac:dyDescent="0.25">
      <c r="A13" s="3">
        <f t="shared" si="19"/>
        <v>5</v>
      </c>
      <c r="B13" s="33" t="s">
        <v>6</v>
      </c>
      <c r="C13" s="33" t="s">
        <v>26</v>
      </c>
      <c r="D13" s="3">
        <v>1</v>
      </c>
      <c r="E13" s="5">
        <f t="shared" si="0"/>
        <v>14</v>
      </c>
      <c r="F13" s="3"/>
      <c r="G13" s="5">
        <f t="shared" si="1"/>
        <v>0</v>
      </c>
      <c r="H13" s="3"/>
      <c r="I13" s="5">
        <f t="shared" si="2"/>
        <v>0</v>
      </c>
      <c r="J13" s="3"/>
      <c r="K13" s="5">
        <f t="shared" si="3"/>
        <v>0</v>
      </c>
      <c r="L13" s="3"/>
      <c r="M13" s="5">
        <f t="shared" si="4"/>
        <v>0</v>
      </c>
      <c r="N13" s="3"/>
      <c r="O13" s="5">
        <f t="shared" si="5"/>
        <v>0</v>
      </c>
      <c r="P13" s="3"/>
      <c r="Q13" s="5">
        <f t="shared" si="6"/>
        <v>0</v>
      </c>
      <c r="R13" s="3"/>
      <c r="S13" s="5">
        <f t="shared" si="7"/>
        <v>0</v>
      </c>
      <c r="T13" s="3"/>
      <c r="U13" s="5">
        <f t="shared" si="8"/>
        <v>0</v>
      </c>
      <c r="V13" s="5">
        <f t="shared" si="9"/>
        <v>14</v>
      </c>
      <c r="W13" s="5">
        <f t="shared" si="10"/>
        <v>0</v>
      </c>
      <c r="X13" s="5">
        <f t="shared" si="11"/>
        <v>0</v>
      </c>
      <c r="Y13" s="5">
        <f t="shared" si="12"/>
        <v>0</v>
      </c>
      <c r="Z13" s="5">
        <f t="shared" si="13"/>
        <v>0</v>
      </c>
      <c r="AA13" s="5">
        <f t="shared" si="14"/>
        <v>0</v>
      </c>
      <c r="AB13" s="5">
        <f t="shared" si="15"/>
        <v>0</v>
      </c>
      <c r="AC13" s="5">
        <f t="shared" si="16"/>
        <v>0</v>
      </c>
      <c r="AD13" s="5">
        <f t="shared" si="17"/>
        <v>0</v>
      </c>
      <c r="AE13" s="7">
        <f>SUMPRODUCT(LARGE(V13:AD13,{1;2;3;4;5;6}))</f>
        <v>14</v>
      </c>
      <c r="AF13" s="5">
        <f t="shared" si="18"/>
        <v>3.5</v>
      </c>
    </row>
    <row r="14" spans="1:32" ht="15.75" x14ac:dyDescent="0.25">
      <c r="A14" s="29">
        <f t="shared" si="19"/>
        <v>6</v>
      </c>
      <c r="B14" s="34" t="s">
        <v>12</v>
      </c>
      <c r="C14" s="34" t="s">
        <v>26</v>
      </c>
      <c r="D14" s="29"/>
      <c r="E14" s="30">
        <f t="shared" si="0"/>
        <v>0</v>
      </c>
      <c r="F14" s="29"/>
      <c r="G14" s="30">
        <f t="shared" si="1"/>
        <v>0</v>
      </c>
      <c r="H14" s="29">
        <v>8</v>
      </c>
      <c r="I14" s="30">
        <f t="shared" si="2"/>
        <v>6.0750000000000002</v>
      </c>
      <c r="J14" s="29">
        <v>1</v>
      </c>
      <c r="K14" s="30">
        <f t="shared" si="3"/>
        <v>7.5</v>
      </c>
      <c r="L14" s="29"/>
      <c r="M14" s="30">
        <f t="shared" si="4"/>
        <v>0</v>
      </c>
      <c r="N14" s="29"/>
      <c r="O14" s="30">
        <f t="shared" si="5"/>
        <v>0</v>
      </c>
      <c r="P14" s="29"/>
      <c r="Q14" s="30">
        <f t="shared" si="6"/>
        <v>0</v>
      </c>
      <c r="R14" s="29"/>
      <c r="S14" s="30">
        <f t="shared" si="7"/>
        <v>0</v>
      </c>
      <c r="T14" s="29"/>
      <c r="U14" s="30">
        <f t="shared" si="8"/>
        <v>0</v>
      </c>
      <c r="V14" s="30">
        <f t="shared" si="9"/>
        <v>0</v>
      </c>
      <c r="W14" s="30">
        <f t="shared" si="10"/>
        <v>0</v>
      </c>
      <c r="X14" s="30">
        <f t="shared" si="11"/>
        <v>6.0750000000000002</v>
      </c>
      <c r="Y14" s="30">
        <f t="shared" si="12"/>
        <v>7.5</v>
      </c>
      <c r="Z14" s="30">
        <f t="shared" si="13"/>
        <v>0</v>
      </c>
      <c r="AA14" s="30">
        <f t="shared" si="14"/>
        <v>0</v>
      </c>
      <c r="AB14" s="30">
        <f t="shared" si="15"/>
        <v>0</v>
      </c>
      <c r="AC14" s="30">
        <f t="shared" si="16"/>
        <v>0</v>
      </c>
      <c r="AD14" s="30">
        <f t="shared" si="17"/>
        <v>0</v>
      </c>
      <c r="AE14" s="31">
        <f>SUMPRODUCT(LARGE(V14:AD14,{1;2;3;4;5;6}))</f>
        <v>13.574999999999999</v>
      </c>
      <c r="AF14" s="5">
        <f t="shared" si="18"/>
        <v>3.3937499999999998</v>
      </c>
    </row>
    <row r="15" spans="1:32" ht="15.75" x14ac:dyDescent="0.25">
      <c r="A15" s="3">
        <f t="shared" si="19"/>
        <v>7</v>
      </c>
      <c r="B15" s="33" t="s">
        <v>10</v>
      </c>
      <c r="C15" s="33" t="s">
        <v>25</v>
      </c>
      <c r="D15" s="3"/>
      <c r="E15" s="5">
        <f t="shared" si="0"/>
        <v>0</v>
      </c>
      <c r="F15" s="3"/>
      <c r="G15" s="5">
        <f t="shared" si="1"/>
        <v>0</v>
      </c>
      <c r="H15" s="3">
        <v>4</v>
      </c>
      <c r="I15" s="5">
        <f t="shared" si="2"/>
        <v>12.15</v>
      </c>
      <c r="J15" s="3"/>
      <c r="K15" s="5">
        <f t="shared" si="3"/>
        <v>0</v>
      </c>
      <c r="L15" s="3"/>
      <c r="M15" s="5">
        <f t="shared" si="4"/>
        <v>0</v>
      </c>
      <c r="N15" s="3"/>
      <c r="O15" s="5">
        <f t="shared" si="5"/>
        <v>0</v>
      </c>
      <c r="P15" s="3"/>
      <c r="Q15" s="5">
        <f t="shared" si="6"/>
        <v>0</v>
      </c>
      <c r="R15" s="3"/>
      <c r="S15" s="5">
        <f t="shared" si="7"/>
        <v>0</v>
      </c>
      <c r="T15" s="3"/>
      <c r="U15" s="5">
        <f t="shared" si="8"/>
        <v>0</v>
      </c>
      <c r="V15" s="5">
        <f t="shared" si="9"/>
        <v>0</v>
      </c>
      <c r="W15" s="5">
        <f t="shared" si="10"/>
        <v>0</v>
      </c>
      <c r="X15" s="5">
        <f t="shared" si="11"/>
        <v>12.15</v>
      </c>
      <c r="Y15" s="5">
        <f t="shared" si="12"/>
        <v>0</v>
      </c>
      <c r="Z15" s="5">
        <f t="shared" si="13"/>
        <v>0</v>
      </c>
      <c r="AA15" s="5">
        <f t="shared" si="14"/>
        <v>0</v>
      </c>
      <c r="AB15" s="5">
        <f t="shared" si="15"/>
        <v>0</v>
      </c>
      <c r="AC15" s="5">
        <f t="shared" si="16"/>
        <v>0</v>
      </c>
      <c r="AD15" s="5">
        <f t="shared" si="17"/>
        <v>0</v>
      </c>
      <c r="AE15" s="7">
        <f>SUMPRODUCT(LARGE(V15:AD15,{1;2;3;4;5;6}))</f>
        <v>12.15</v>
      </c>
      <c r="AF15" s="5">
        <f t="shared" si="18"/>
        <v>3.0375000000000001</v>
      </c>
    </row>
    <row r="16" spans="1:32" ht="15.75" x14ac:dyDescent="0.25">
      <c r="A16" s="29">
        <f t="shared" si="19"/>
        <v>8</v>
      </c>
      <c r="B16" s="34" t="s">
        <v>28</v>
      </c>
      <c r="C16" s="34" t="s">
        <v>25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29"/>
      <c r="M16" s="30">
        <f t="shared" si="4"/>
        <v>0</v>
      </c>
      <c r="N16" s="29"/>
      <c r="O16" s="30">
        <f t="shared" si="5"/>
        <v>0</v>
      </c>
      <c r="P16" s="29">
        <v>49</v>
      </c>
      <c r="Q16" s="30">
        <f t="shared" si="6"/>
        <v>6.3183673469387758</v>
      </c>
      <c r="R16" s="29">
        <v>11</v>
      </c>
      <c r="S16" s="30">
        <f t="shared" si="7"/>
        <v>5.2000000000000011</v>
      </c>
      <c r="T16" s="29"/>
      <c r="U16" s="30">
        <f t="shared" si="8"/>
        <v>0</v>
      </c>
      <c r="V16" s="30">
        <f t="shared" si="9"/>
        <v>0</v>
      </c>
      <c r="W16" s="30">
        <f t="shared" si="10"/>
        <v>0</v>
      </c>
      <c r="X16" s="30">
        <f t="shared" si="11"/>
        <v>0</v>
      </c>
      <c r="Y16" s="30">
        <f t="shared" si="12"/>
        <v>0</v>
      </c>
      <c r="Z16" s="30">
        <f t="shared" si="13"/>
        <v>0</v>
      </c>
      <c r="AA16" s="30">
        <f t="shared" si="14"/>
        <v>0</v>
      </c>
      <c r="AB16" s="30">
        <f t="shared" si="15"/>
        <v>6.3183673469387758</v>
      </c>
      <c r="AC16" s="30">
        <f t="shared" si="16"/>
        <v>5.2000000000000011</v>
      </c>
      <c r="AD16" s="30">
        <f t="shared" si="17"/>
        <v>0</v>
      </c>
      <c r="AE16" s="31">
        <f>SUMPRODUCT(LARGE(V16:AD16,{1;2;3;4;5;6}))</f>
        <v>11.518367346938778</v>
      </c>
      <c r="AF16" s="5">
        <f t="shared" si="18"/>
        <v>2.8795918367346944</v>
      </c>
    </row>
    <row r="17" spans="1:32" ht="15.75" x14ac:dyDescent="0.25">
      <c r="A17" s="3">
        <f t="shared" si="19"/>
        <v>9</v>
      </c>
      <c r="B17" s="33" t="s">
        <v>4</v>
      </c>
      <c r="C17" s="33" t="s">
        <v>26</v>
      </c>
      <c r="D17" s="3">
        <v>4</v>
      </c>
      <c r="E17" s="5">
        <f t="shared" si="0"/>
        <v>3.5</v>
      </c>
      <c r="F17" s="3"/>
      <c r="G17" s="5">
        <f t="shared" si="1"/>
        <v>0</v>
      </c>
      <c r="H17" s="3">
        <v>11</v>
      </c>
      <c r="I17" s="5">
        <f t="shared" si="2"/>
        <v>4.4181818181818189</v>
      </c>
      <c r="J17" s="3">
        <v>4</v>
      </c>
      <c r="K17" s="5">
        <f t="shared" si="3"/>
        <v>1.875</v>
      </c>
      <c r="L17" s="3"/>
      <c r="M17" s="5">
        <f t="shared" si="4"/>
        <v>0</v>
      </c>
      <c r="N17" s="3"/>
      <c r="O17" s="5">
        <f t="shared" si="5"/>
        <v>0</v>
      </c>
      <c r="P17" s="3"/>
      <c r="Q17" s="5">
        <f t="shared" si="6"/>
        <v>0</v>
      </c>
      <c r="R17" s="3"/>
      <c r="S17" s="5">
        <f t="shared" si="7"/>
        <v>0</v>
      </c>
      <c r="T17" s="3"/>
      <c r="U17" s="5">
        <f t="shared" si="8"/>
        <v>0</v>
      </c>
      <c r="V17" s="5">
        <f t="shared" si="9"/>
        <v>3.5</v>
      </c>
      <c r="W17" s="5">
        <f t="shared" si="10"/>
        <v>0</v>
      </c>
      <c r="X17" s="5">
        <f t="shared" si="11"/>
        <v>4.4181818181818189</v>
      </c>
      <c r="Y17" s="5">
        <f t="shared" si="12"/>
        <v>1.875</v>
      </c>
      <c r="Z17" s="5">
        <f t="shared" si="13"/>
        <v>0</v>
      </c>
      <c r="AA17" s="5">
        <f t="shared" si="14"/>
        <v>0</v>
      </c>
      <c r="AB17" s="5">
        <f t="shared" si="15"/>
        <v>0</v>
      </c>
      <c r="AC17" s="5">
        <f t="shared" si="16"/>
        <v>0</v>
      </c>
      <c r="AD17" s="5">
        <f t="shared" si="17"/>
        <v>0</v>
      </c>
      <c r="AE17" s="7">
        <f>SUMPRODUCT(LARGE(V17:AD17,{1;2;3;4;5;6}))</f>
        <v>9.793181818181818</v>
      </c>
      <c r="AF17" s="5">
        <f t="shared" si="18"/>
        <v>2.4482954545454545</v>
      </c>
    </row>
    <row r="18" spans="1:32" ht="15.75" x14ac:dyDescent="0.25">
      <c r="A18" s="29">
        <f t="shared" si="19"/>
        <v>10</v>
      </c>
      <c r="B18" s="34" t="s">
        <v>5</v>
      </c>
      <c r="C18" s="34" t="s">
        <v>25</v>
      </c>
      <c r="D18" s="29"/>
      <c r="E18" s="30">
        <f t="shared" si="0"/>
        <v>0</v>
      </c>
      <c r="F18" s="29">
        <v>30</v>
      </c>
      <c r="G18" s="30">
        <f t="shared" si="1"/>
        <v>4.8733333333333331</v>
      </c>
      <c r="H18" s="29">
        <v>16</v>
      </c>
      <c r="I18" s="30">
        <f t="shared" si="2"/>
        <v>3.0375000000000001</v>
      </c>
      <c r="J18" s="29"/>
      <c r="K18" s="30">
        <f t="shared" si="3"/>
        <v>0</v>
      </c>
      <c r="L18" s="29"/>
      <c r="M18" s="30">
        <f t="shared" si="4"/>
        <v>0</v>
      </c>
      <c r="N18" s="29"/>
      <c r="O18" s="30">
        <f t="shared" si="5"/>
        <v>0</v>
      </c>
      <c r="P18" s="29"/>
      <c r="Q18" s="30">
        <f t="shared" si="6"/>
        <v>0</v>
      </c>
      <c r="R18" s="29"/>
      <c r="S18" s="30">
        <f t="shared" si="7"/>
        <v>0</v>
      </c>
      <c r="T18" s="29"/>
      <c r="U18" s="30">
        <f t="shared" si="8"/>
        <v>0</v>
      </c>
      <c r="V18" s="30">
        <f t="shared" si="9"/>
        <v>0</v>
      </c>
      <c r="W18" s="30">
        <f t="shared" si="10"/>
        <v>4.8733333333333331</v>
      </c>
      <c r="X18" s="30">
        <f t="shared" si="11"/>
        <v>3.0375000000000001</v>
      </c>
      <c r="Y18" s="30">
        <f t="shared" si="12"/>
        <v>0</v>
      </c>
      <c r="Z18" s="30">
        <f t="shared" si="13"/>
        <v>0</v>
      </c>
      <c r="AA18" s="30">
        <f t="shared" si="14"/>
        <v>0</v>
      </c>
      <c r="AB18" s="30">
        <f t="shared" si="15"/>
        <v>0</v>
      </c>
      <c r="AC18" s="30">
        <f t="shared" si="16"/>
        <v>0</v>
      </c>
      <c r="AD18" s="30">
        <f t="shared" si="17"/>
        <v>0</v>
      </c>
      <c r="AE18" s="31">
        <f>SUMPRODUCT(LARGE(V18:AD18,{1;2;3;4;5;6}))</f>
        <v>7.9108333333333327</v>
      </c>
      <c r="AF18" s="5">
        <f t="shared" si="18"/>
        <v>1.9777083333333332</v>
      </c>
    </row>
    <row r="19" spans="1:32" ht="15.75" x14ac:dyDescent="0.25">
      <c r="A19" s="3">
        <f t="shared" si="19"/>
        <v>11</v>
      </c>
      <c r="B19" s="33" t="s">
        <v>9</v>
      </c>
      <c r="C19" s="33" t="s">
        <v>26</v>
      </c>
      <c r="D19" s="3">
        <v>6</v>
      </c>
      <c r="E19" s="5">
        <f t="shared" si="0"/>
        <v>2.3333333333333335</v>
      </c>
      <c r="F19" s="3"/>
      <c r="G19" s="5">
        <f t="shared" si="1"/>
        <v>0</v>
      </c>
      <c r="H19" s="3">
        <v>12</v>
      </c>
      <c r="I19" s="5">
        <f t="shared" si="2"/>
        <v>4.0500000000000007</v>
      </c>
      <c r="J19" s="3">
        <v>5</v>
      </c>
      <c r="K19" s="5">
        <f t="shared" si="3"/>
        <v>1.5</v>
      </c>
      <c r="L19" s="3"/>
      <c r="M19" s="5">
        <f t="shared" si="4"/>
        <v>0</v>
      </c>
      <c r="N19" s="3"/>
      <c r="O19" s="5">
        <f t="shared" si="5"/>
        <v>0</v>
      </c>
      <c r="P19" s="3"/>
      <c r="Q19" s="5">
        <f t="shared" si="6"/>
        <v>0</v>
      </c>
      <c r="R19" s="3"/>
      <c r="S19" s="5">
        <f t="shared" si="7"/>
        <v>0</v>
      </c>
      <c r="T19" s="3"/>
      <c r="U19" s="5">
        <f t="shared" si="8"/>
        <v>0</v>
      </c>
      <c r="V19" s="5">
        <f t="shared" si="9"/>
        <v>2.3333333333333335</v>
      </c>
      <c r="W19" s="5">
        <f t="shared" si="10"/>
        <v>0</v>
      </c>
      <c r="X19" s="5">
        <f t="shared" si="11"/>
        <v>4.0500000000000007</v>
      </c>
      <c r="Y19" s="5">
        <f t="shared" si="12"/>
        <v>1.5</v>
      </c>
      <c r="Z19" s="5">
        <f t="shared" si="13"/>
        <v>0</v>
      </c>
      <c r="AA19" s="5">
        <f t="shared" si="14"/>
        <v>0</v>
      </c>
      <c r="AB19" s="5">
        <f t="shared" si="15"/>
        <v>0</v>
      </c>
      <c r="AC19" s="5">
        <f t="shared" si="16"/>
        <v>0</v>
      </c>
      <c r="AD19" s="5">
        <f t="shared" si="17"/>
        <v>0</v>
      </c>
      <c r="AE19" s="7">
        <f>SUMPRODUCT(LARGE(V19:AD19,{1;2;3;4;5;6}))</f>
        <v>7.8833333333333346</v>
      </c>
      <c r="AF19" s="5">
        <f t="shared" si="18"/>
        <v>1.9708333333333337</v>
      </c>
    </row>
    <row r="20" spans="1:32" ht="15.75" x14ac:dyDescent="0.25">
      <c r="A20" s="29">
        <f t="shared" si="19"/>
        <v>12</v>
      </c>
      <c r="B20" s="34" t="s">
        <v>11</v>
      </c>
      <c r="C20" s="34" t="s">
        <v>26</v>
      </c>
      <c r="D20" s="29"/>
      <c r="E20" s="30">
        <f t="shared" si="0"/>
        <v>0</v>
      </c>
      <c r="F20" s="29"/>
      <c r="G20" s="30">
        <f t="shared" si="1"/>
        <v>0</v>
      </c>
      <c r="H20" s="29">
        <v>7</v>
      </c>
      <c r="I20" s="30">
        <f t="shared" si="2"/>
        <v>6.9428571428571439</v>
      </c>
      <c r="J20" s="29"/>
      <c r="K20" s="30">
        <f t="shared" si="3"/>
        <v>0</v>
      </c>
      <c r="L20" s="29"/>
      <c r="M20" s="30">
        <f t="shared" si="4"/>
        <v>0</v>
      </c>
      <c r="N20" s="29"/>
      <c r="O20" s="30">
        <f t="shared" si="5"/>
        <v>0</v>
      </c>
      <c r="P20" s="29"/>
      <c r="Q20" s="30">
        <f t="shared" si="6"/>
        <v>0</v>
      </c>
      <c r="R20" s="29"/>
      <c r="S20" s="30">
        <f t="shared" si="7"/>
        <v>0</v>
      </c>
      <c r="T20" s="29"/>
      <c r="U20" s="30">
        <f t="shared" si="8"/>
        <v>0</v>
      </c>
      <c r="V20" s="30">
        <f t="shared" si="9"/>
        <v>0</v>
      </c>
      <c r="W20" s="30">
        <f t="shared" si="10"/>
        <v>0</v>
      </c>
      <c r="X20" s="30">
        <f t="shared" si="11"/>
        <v>6.9428571428571439</v>
      </c>
      <c r="Y20" s="30">
        <f t="shared" si="12"/>
        <v>0</v>
      </c>
      <c r="Z20" s="30">
        <f t="shared" si="13"/>
        <v>0</v>
      </c>
      <c r="AA20" s="30">
        <f t="shared" si="14"/>
        <v>0</v>
      </c>
      <c r="AB20" s="30">
        <f t="shared" si="15"/>
        <v>0</v>
      </c>
      <c r="AC20" s="30">
        <f t="shared" si="16"/>
        <v>0</v>
      </c>
      <c r="AD20" s="30">
        <f t="shared" si="17"/>
        <v>0</v>
      </c>
      <c r="AE20" s="31">
        <f>SUMPRODUCT(LARGE(V20:AD20,{1;2;3;4;5;6}))</f>
        <v>6.9428571428571439</v>
      </c>
      <c r="AF20" s="5">
        <f t="shared" si="18"/>
        <v>1.735714285714286</v>
      </c>
    </row>
    <row r="21" spans="1:32" ht="15.75" x14ac:dyDescent="0.25">
      <c r="A21" s="3">
        <f t="shared" si="19"/>
        <v>13</v>
      </c>
      <c r="B21" s="33" t="s">
        <v>13</v>
      </c>
      <c r="C21" s="33" t="s">
        <v>25</v>
      </c>
      <c r="D21" s="3"/>
      <c r="E21" s="5">
        <f t="shared" si="0"/>
        <v>0</v>
      </c>
      <c r="F21" s="3"/>
      <c r="G21" s="5">
        <f t="shared" si="1"/>
        <v>0</v>
      </c>
      <c r="H21" s="3">
        <v>10</v>
      </c>
      <c r="I21" s="5">
        <f t="shared" si="2"/>
        <v>4.8600000000000003</v>
      </c>
      <c r="J21" s="3"/>
      <c r="K21" s="5">
        <f t="shared" si="3"/>
        <v>0</v>
      </c>
      <c r="L21" s="3"/>
      <c r="M21" s="5">
        <f t="shared" si="4"/>
        <v>0</v>
      </c>
      <c r="N21" s="3"/>
      <c r="O21" s="5">
        <f t="shared" si="5"/>
        <v>0</v>
      </c>
      <c r="P21" s="3"/>
      <c r="Q21" s="5">
        <f t="shared" si="6"/>
        <v>0</v>
      </c>
      <c r="R21" s="3"/>
      <c r="S21" s="5">
        <f t="shared" si="7"/>
        <v>0</v>
      </c>
      <c r="T21" s="3"/>
      <c r="U21" s="5">
        <f t="shared" si="8"/>
        <v>0</v>
      </c>
      <c r="V21" s="5">
        <f t="shared" si="9"/>
        <v>0</v>
      </c>
      <c r="W21" s="5">
        <f t="shared" si="10"/>
        <v>0</v>
      </c>
      <c r="X21" s="5">
        <f t="shared" si="11"/>
        <v>4.8600000000000003</v>
      </c>
      <c r="Y21" s="5">
        <f t="shared" si="12"/>
        <v>0</v>
      </c>
      <c r="Z21" s="5">
        <f t="shared" si="13"/>
        <v>0</v>
      </c>
      <c r="AA21" s="5">
        <f t="shared" si="14"/>
        <v>0</v>
      </c>
      <c r="AB21" s="5">
        <f t="shared" si="15"/>
        <v>0</v>
      </c>
      <c r="AC21" s="5">
        <f t="shared" si="16"/>
        <v>0</v>
      </c>
      <c r="AD21" s="5">
        <f t="shared" si="17"/>
        <v>0</v>
      </c>
      <c r="AE21" s="7">
        <f>SUMPRODUCT(LARGE(V21:AD21,{1;2;3;4;5;6}))</f>
        <v>4.8600000000000003</v>
      </c>
      <c r="AF21" s="5">
        <f t="shared" si="18"/>
        <v>1.2150000000000001</v>
      </c>
    </row>
    <row r="22" spans="1:32" ht="15.75" x14ac:dyDescent="0.25">
      <c r="A22" s="29">
        <f t="shared" si="19"/>
        <v>14</v>
      </c>
      <c r="B22" s="34" t="s">
        <v>7</v>
      </c>
      <c r="C22" s="34" t="s">
        <v>26</v>
      </c>
      <c r="D22" s="29">
        <v>3</v>
      </c>
      <c r="E22" s="30">
        <f t="shared" si="0"/>
        <v>4.666666666666667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29"/>
      <c r="M22" s="30">
        <f t="shared" si="4"/>
        <v>0</v>
      </c>
      <c r="N22" s="29"/>
      <c r="O22" s="30">
        <f t="shared" si="5"/>
        <v>0</v>
      </c>
      <c r="P22" s="29"/>
      <c r="Q22" s="30">
        <f t="shared" si="6"/>
        <v>0</v>
      </c>
      <c r="R22" s="29"/>
      <c r="S22" s="30">
        <f t="shared" si="7"/>
        <v>0</v>
      </c>
      <c r="T22" s="29"/>
      <c r="U22" s="30">
        <f t="shared" si="8"/>
        <v>0</v>
      </c>
      <c r="V22" s="30">
        <f t="shared" si="9"/>
        <v>4.666666666666667</v>
      </c>
      <c r="W22" s="30">
        <f t="shared" si="10"/>
        <v>0</v>
      </c>
      <c r="X22" s="30">
        <f t="shared" si="11"/>
        <v>0</v>
      </c>
      <c r="Y22" s="30">
        <f t="shared" si="12"/>
        <v>0</v>
      </c>
      <c r="Z22" s="30">
        <f t="shared" si="13"/>
        <v>0</v>
      </c>
      <c r="AA22" s="30">
        <f t="shared" si="14"/>
        <v>0</v>
      </c>
      <c r="AB22" s="30">
        <f t="shared" si="15"/>
        <v>0</v>
      </c>
      <c r="AC22" s="30">
        <f t="shared" si="16"/>
        <v>0</v>
      </c>
      <c r="AD22" s="30">
        <f t="shared" si="17"/>
        <v>0</v>
      </c>
      <c r="AE22" s="31">
        <f>SUMPRODUCT(LARGE(V22:AD22,{1;2;3;4;5;6}))</f>
        <v>4.666666666666667</v>
      </c>
      <c r="AF22" s="5">
        <f t="shared" si="18"/>
        <v>1.1666666666666667</v>
      </c>
    </row>
    <row r="23" spans="1:32" ht="15.75" x14ac:dyDescent="0.25">
      <c r="A23" s="3">
        <f t="shared" si="19"/>
        <v>15</v>
      </c>
      <c r="B23" s="33" t="s">
        <v>14</v>
      </c>
      <c r="C23" s="33" t="s">
        <v>25</v>
      </c>
      <c r="D23" s="3"/>
      <c r="E23" s="5">
        <f t="shared" si="0"/>
        <v>0</v>
      </c>
      <c r="F23" s="3"/>
      <c r="G23" s="5">
        <f t="shared" si="1"/>
        <v>0</v>
      </c>
      <c r="H23" s="3">
        <v>13</v>
      </c>
      <c r="I23" s="5">
        <f t="shared" si="2"/>
        <v>3.7384615384615385</v>
      </c>
      <c r="J23" s="3"/>
      <c r="K23" s="5">
        <f t="shared" si="3"/>
        <v>0</v>
      </c>
      <c r="L23" s="3"/>
      <c r="M23" s="5">
        <f t="shared" si="4"/>
        <v>0</v>
      </c>
      <c r="N23" s="3"/>
      <c r="O23" s="5">
        <f t="shared" si="5"/>
        <v>0</v>
      </c>
      <c r="P23" s="3"/>
      <c r="Q23" s="5">
        <f t="shared" si="6"/>
        <v>0</v>
      </c>
      <c r="R23" s="3"/>
      <c r="S23" s="5">
        <f t="shared" si="7"/>
        <v>0</v>
      </c>
      <c r="T23" s="3"/>
      <c r="U23" s="5">
        <f t="shared" si="8"/>
        <v>0</v>
      </c>
      <c r="V23" s="5">
        <f t="shared" si="9"/>
        <v>0</v>
      </c>
      <c r="W23" s="5">
        <f t="shared" si="10"/>
        <v>0</v>
      </c>
      <c r="X23" s="5">
        <f t="shared" si="11"/>
        <v>3.7384615384615385</v>
      </c>
      <c r="Y23" s="5">
        <f t="shared" si="12"/>
        <v>0</v>
      </c>
      <c r="Z23" s="5">
        <f t="shared" si="13"/>
        <v>0</v>
      </c>
      <c r="AA23" s="5">
        <f t="shared" si="14"/>
        <v>0</v>
      </c>
      <c r="AB23" s="5">
        <f t="shared" si="15"/>
        <v>0</v>
      </c>
      <c r="AC23" s="5">
        <f t="shared" si="16"/>
        <v>0</v>
      </c>
      <c r="AD23" s="5">
        <f t="shared" si="17"/>
        <v>0</v>
      </c>
      <c r="AE23" s="7">
        <f>SUMPRODUCT(LARGE(V23:AD23,{1;2;3;4;5;6}))</f>
        <v>3.7384615384615385</v>
      </c>
      <c r="AF23" s="5">
        <f t="shared" si="18"/>
        <v>0.93461538461538463</v>
      </c>
    </row>
    <row r="24" spans="1:32" ht="15.75" x14ac:dyDescent="0.25">
      <c r="A24" s="29">
        <f t="shared" si="19"/>
        <v>16</v>
      </c>
      <c r="B24" s="34" t="s">
        <v>15</v>
      </c>
      <c r="C24" s="34" t="s">
        <v>26</v>
      </c>
      <c r="D24" s="29"/>
      <c r="E24" s="30">
        <f t="shared" si="0"/>
        <v>0</v>
      </c>
      <c r="F24" s="29"/>
      <c r="G24" s="30">
        <f t="shared" si="1"/>
        <v>0</v>
      </c>
      <c r="H24" s="29">
        <v>14</v>
      </c>
      <c r="I24" s="30">
        <f t="shared" si="2"/>
        <v>3.471428571428572</v>
      </c>
      <c r="J24" s="29"/>
      <c r="K24" s="30">
        <f t="shared" si="3"/>
        <v>0</v>
      </c>
      <c r="L24" s="29"/>
      <c r="M24" s="30">
        <f t="shared" si="4"/>
        <v>0</v>
      </c>
      <c r="N24" s="29"/>
      <c r="O24" s="30">
        <f t="shared" si="5"/>
        <v>0</v>
      </c>
      <c r="P24" s="29"/>
      <c r="Q24" s="30">
        <f t="shared" si="6"/>
        <v>0</v>
      </c>
      <c r="R24" s="29"/>
      <c r="S24" s="30">
        <f t="shared" si="7"/>
        <v>0</v>
      </c>
      <c r="T24" s="29"/>
      <c r="U24" s="30">
        <f t="shared" si="8"/>
        <v>0</v>
      </c>
      <c r="V24" s="30">
        <f t="shared" si="9"/>
        <v>0</v>
      </c>
      <c r="W24" s="30">
        <f t="shared" si="10"/>
        <v>0</v>
      </c>
      <c r="X24" s="30">
        <f t="shared" si="11"/>
        <v>3.471428571428572</v>
      </c>
      <c r="Y24" s="30">
        <f t="shared" si="12"/>
        <v>0</v>
      </c>
      <c r="Z24" s="30">
        <f t="shared" si="13"/>
        <v>0</v>
      </c>
      <c r="AA24" s="30">
        <f t="shared" si="14"/>
        <v>0</v>
      </c>
      <c r="AB24" s="30">
        <f t="shared" si="15"/>
        <v>0</v>
      </c>
      <c r="AC24" s="30">
        <f t="shared" si="16"/>
        <v>0</v>
      </c>
      <c r="AD24" s="30">
        <f t="shared" si="17"/>
        <v>0</v>
      </c>
      <c r="AE24" s="31">
        <f>SUMPRODUCT(LARGE(V24:AD24,{1;2;3;4;5;6}))</f>
        <v>3.471428571428572</v>
      </c>
      <c r="AF24" s="5">
        <f t="shared" si="18"/>
        <v>0.86785714285714299</v>
      </c>
    </row>
    <row r="25" spans="1:32" ht="15.75" hidden="1" x14ac:dyDescent="0.25">
      <c r="A25" s="3">
        <f t="shared" si="19"/>
        <v>17</v>
      </c>
      <c r="B25" s="33" t="s">
        <v>16</v>
      </c>
      <c r="C25" s="33" t="s">
        <v>25</v>
      </c>
      <c r="D25" s="3"/>
      <c r="E25" s="5">
        <f t="shared" si="0"/>
        <v>0</v>
      </c>
      <c r="F25" s="3"/>
      <c r="G25" s="5">
        <f t="shared" si="1"/>
        <v>0</v>
      </c>
      <c r="H25" s="3">
        <v>16</v>
      </c>
      <c r="I25" s="5">
        <f t="shared" si="2"/>
        <v>3.0375000000000001</v>
      </c>
      <c r="J25" s="3"/>
      <c r="K25" s="5">
        <f t="shared" si="3"/>
        <v>0</v>
      </c>
      <c r="L25" s="3"/>
      <c r="M25" s="5">
        <f t="shared" si="4"/>
        <v>0</v>
      </c>
      <c r="N25" s="3"/>
      <c r="O25" s="5">
        <f t="shared" si="5"/>
        <v>0</v>
      </c>
      <c r="P25" s="3"/>
      <c r="Q25" s="5">
        <f t="shared" si="6"/>
        <v>0</v>
      </c>
      <c r="R25" s="3"/>
      <c r="S25" s="5">
        <f t="shared" si="7"/>
        <v>0</v>
      </c>
      <c r="T25" s="3"/>
      <c r="U25" s="5">
        <f t="shared" si="8"/>
        <v>0</v>
      </c>
      <c r="V25" s="5">
        <f t="shared" si="9"/>
        <v>0</v>
      </c>
      <c r="W25" s="5">
        <f t="shared" si="10"/>
        <v>0</v>
      </c>
      <c r="X25" s="5">
        <f t="shared" si="11"/>
        <v>3.0375000000000001</v>
      </c>
      <c r="Y25" s="5">
        <f t="shared" si="12"/>
        <v>0</v>
      </c>
      <c r="Z25" s="5">
        <f t="shared" si="13"/>
        <v>0</v>
      </c>
      <c r="AA25" s="5">
        <f t="shared" si="14"/>
        <v>0</v>
      </c>
      <c r="AB25" s="5">
        <f t="shared" si="15"/>
        <v>0</v>
      </c>
      <c r="AC25" s="5">
        <f t="shared" si="16"/>
        <v>0</v>
      </c>
      <c r="AD25" s="5">
        <f t="shared" si="17"/>
        <v>0</v>
      </c>
      <c r="AE25" s="7">
        <f>SUMPRODUCT(LARGE(V25:AD25,{1;2;3;4;5;6}))</f>
        <v>3.0375000000000001</v>
      </c>
      <c r="AF25" s="5">
        <f t="shared" si="18"/>
        <v>0.75937500000000002</v>
      </c>
    </row>
    <row r="26" spans="1:32" ht="15.75" hidden="1" x14ac:dyDescent="0.25">
      <c r="A26" s="3">
        <f t="shared" si="19"/>
        <v>18</v>
      </c>
      <c r="B26" s="33" t="s">
        <v>17</v>
      </c>
      <c r="C26" s="33" t="s">
        <v>25</v>
      </c>
      <c r="D26" s="3"/>
      <c r="E26" s="5">
        <f t="shared" si="0"/>
        <v>0</v>
      </c>
      <c r="F26" s="3"/>
      <c r="G26" s="5">
        <f t="shared" si="1"/>
        <v>0</v>
      </c>
      <c r="H26" s="3">
        <v>16</v>
      </c>
      <c r="I26" s="5">
        <f t="shared" si="2"/>
        <v>3.0375000000000001</v>
      </c>
      <c r="J26" s="3"/>
      <c r="K26" s="5">
        <f t="shared" si="3"/>
        <v>0</v>
      </c>
      <c r="L26" s="3"/>
      <c r="M26" s="5">
        <f t="shared" si="4"/>
        <v>0</v>
      </c>
      <c r="N26" s="3"/>
      <c r="O26" s="5">
        <f t="shared" si="5"/>
        <v>0</v>
      </c>
      <c r="P26" s="3"/>
      <c r="Q26" s="5">
        <f t="shared" si="6"/>
        <v>0</v>
      </c>
      <c r="R26" s="3"/>
      <c r="S26" s="5">
        <f t="shared" si="7"/>
        <v>0</v>
      </c>
      <c r="T26" s="3"/>
      <c r="U26" s="5">
        <f t="shared" si="8"/>
        <v>0</v>
      </c>
      <c r="V26" s="5">
        <f t="shared" si="9"/>
        <v>0</v>
      </c>
      <c r="W26" s="5">
        <f t="shared" si="10"/>
        <v>0</v>
      </c>
      <c r="X26" s="5">
        <f t="shared" si="11"/>
        <v>3.0375000000000001</v>
      </c>
      <c r="Y26" s="5">
        <f t="shared" si="12"/>
        <v>0</v>
      </c>
      <c r="Z26" s="5">
        <f t="shared" si="13"/>
        <v>0</v>
      </c>
      <c r="AA26" s="5">
        <f t="shared" si="14"/>
        <v>0</v>
      </c>
      <c r="AB26" s="5">
        <f t="shared" si="15"/>
        <v>0</v>
      </c>
      <c r="AC26" s="5">
        <f t="shared" si="16"/>
        <v>0</v>
      </c>
      <c r="AD26" s="5">
        <f t="shared" si="17"/>
        <v>0</v>
      </c>
      <c r="AE26" s="7">
        <f>SUMPRODUCT(LARGE(V26:AD26,{1;2;3;4;5;6}))</f>
        <v>3.0375000000000001</v>
      </c>
      <c r="AF26" s="5">
        <f t="shared" si="18"/>
        <v>0.75937500000000002</v>
      </c>
    </row>
    <row r="27" spans="1:32" ht="15.75" hidden="1" x14ac:dyDescent="0.25">
      <c r="A27" s="3">
        <f t="shared" si="19"/>
        <v>19</v>
      </c>
      <c r="B27" s="33" t="s">
        <v>18</v>
      </c>
      <c r="C27" s="33" t="s">
        <v>25</v>
      </c>
      <c r="D27" s="3"/>
      <c r="E27" s="5">
        <f t="shared" si="0"/>
        <v>0</v>
      </c>
      <c r="F27" s="3"/>
      <c r="G27" s="5">
        <f t="shared" si="1"/>
        <v>0</v>
      </c>
      <c r="H27" s="3"/>
      <c r="I27" s="5">
        <f t="shared" si="2"/>
        <v>0</v>
      </c>
      <c r="J27" s="3"/>
      <c r="K27" s="5">
        <f t="shared" si="3"/>
        <v>0</v>
      </c>
      <c r="L27" s="3"/>
      <c r="M27" s="5">
        <f t="shared" si="4"/>
        <v>0</v>
      </c>
      <c r="N27" s="3"/>
      <c r="O27" s="5">
        <f t="shared" si="5"/>
        <v>0</v>
      </c>
      <c r="P27" s="3"/>
      <c r="Q27" s="5">
        <f t="shared" si="6"/>
        <v>0</v>
      </c>
      <c r="R27" s="3"/>
      <c r="S27" s="5">
        <f t="shared" si="7"/>
        <v>0</v>
      </c>
      <c r="T27" s="3"/>
      <c r="U27" s="5">
        <f t="shared" si="8"/>
        <v>0</v>
      </c>
      <c r="V27" s="5">
        <f t="shared" si="9"/>
        <v>0</v>
      </c>
      <c r="W27" s="5">
        <f t="shared" si="10"/>
        <v>0</v>
      </c>
      <c r="X27" s="5">
        <f t="shared" si="11"/>
        <v>0</v>
      </c>
      <c r="Y27" s="5">
        <f t="shared" si="12"/>
        <v>0</v>
      </c>
      <c r="Z27" s="5">
        <f t="shared" si="13"/>
        <v>0</v>
      </c>
      <c r="AA27" s="5">
        <f t="shared" si="14"/>
        <v>0</v>
      </c>
      <c r="AB27" s="5">
        <f t="shared" si="15"/>
        <v>0</v>
      </c>
      <c r="AC27" s="5">
        <f t="shared" si="16"/>
        <v>0</v>
      </c>
      <c r="AD27" s="5">
        <f t="shared" si="17"/>
        <v>0</v>
      </c>
      <c r="AE27" s="7">
        <f>SUMPRODUCT(LARGE(V27:AD27,{1;2;3;4;5;6}))</f>
        <v>0</v>
      </c>
      <c r="AF27" s="5">
        <f t="shared" si="18"/>
        <v>0</v>
      </c>
    </row>
    <row r="28" spans="1:32" ht="15.75" hidden="1" x14ac:dyDescent="0.25">
      <c r="A28" s="3">
        <f t="shared" si="19"/>
        <v>20</v>
      </c>
      <c r="B28" s="33" t="s">
        <v>20</v>
      </c>
      <c r="C28" s="33" t="s">
        <v>25</v>
      </c>
      <c r="D28" s="3"/>
      <c r="E28" s="5">
        <f t="shared" si="0"/>
        <v>0</v>
      </c>
      <c r="F28" s="3"/>
      <c r="G28" s="5">
        <f t="shared" si="1"/>
        <v>0</v>
      </c>
      <c r="H28" s="3"/>
      <c r="I28" s="5">
        <f t="shared" si="2"/>
        <v>0</v>
      </c>
      <c r="J28" s="3"/>
      <c r="K28" s="5">
        <f t="shared" si="3"/>
        <v>0</v>
      </c>
      <c r="L28" s="3"/>
      <c r="M28" s="5">
        <f t="shared" si="4"/>
        <v>0</v>
      </c>
      <c r="N28" s="3"/>
      <c r="O28" s="5">
        <f t="shared" si="5"/>
        <v>0</v>
      </c>
      <c r="P28" s="3"/>
      <c r="Q28" s="5">
        <f t="shared" si="6"/>
        <v>0</v>
      </c>
      <c r="R28" s="3"/>
      <c r="S28" s="5">
        <f t="shared" si="7"/>
        <v>0</v>
      </c>
      <c r="T28" s="3"/>
      <c r="U28" s="5">
        <f t="shared" si="8"/>
        <v>0</v>
      </c>
      <c r="V28" s="5">
        <f t="shared" si="9"/>
        <v>0</v>
      </c>
      <c r="W28" s="5">
        <f t="shared" si="10"/>
        <v>0</v>
      </c>
      <c r="X28" s="5">
        <f t="shared" si="11"/>
        <v>0</v>
      </c>
      <c r="Y28" s="5">
        <f t="shared" si="12"/>
        <v>0</v>
      </c>
      <c r="Z28" s="5">
        <f t="shared" si="13"/>
        <v>0</v>
      </c>
      <c r="AA28" s="5">
        <f t="shared" si="14"/>
        <v>0</v>
      </c>
      <c r="AB28" s="5">
        <f t="shared" si="15"/>
        <v>0</v>
      </c>
      <c r="AC28" s="5">
        <f t="shared" si="16"/>
        <v>0</v>
      </c>
      <c r="AD28" s="5">
        <f t="shared" si="17"/>
        <v>0</v>
      </c>
      <c r="AE28" s="7">
        <f>SUMPRODUCT(LARGE(V28:AD28,{1;2;3;4;5;6}))</f>
        <v>0</v>
      </c>
      <c r="AF28" s="5">
        <f t="shared" si="18"/>
        <v>0</v>
      </c>
    </row>
    <row r="29" spans="1:32" ht="15.75" hidden="1" x14ac:dyDescent="0.25">
      <c r="A29" s="3">
        <f t="shared" si="19"/>
        <v>21</v>
      </c>
      <c r="B29" s="33" t="s">
        <v>21</v>
      </c>
      <c r="C29" s="33" t="s">
        <v>26</v>
      </c>
      <c r="D29" s="3"/>
      <c r="E29" s="5">
        <f t="shared" si="0"/>
        <v>0</v>
      </c>
      <c r="F29" s="3"/>
      <c r="G29" s="5">
        <f t="shared" si="1"/>
        <v>0</v>
      </c>
      <c r="H29" s="3"/>
      <c r="I29" s="5">
        <f t="shared" si="2"/>
        <v>0</v>
      </c>
      <c r="J29" s="3"/>
      <c r="K29" s="5">
        <f t="shared" si="3"/>
        <v>0</v>
      </c>
      <c r="L29" s="3"/>
      <c r="M29" s="5">
        <f t="shared" si="4"/>
        <v>0</v>
      </c>
      <c r="N29" s="3"/>
      <c r="O29" s="5">
        <f t="shared" si="5"/>
        <v>0</v>
      </c>
      <c r="P29" s="3"/>
      <c r="Q29" s="5">
        <f t="shared" si="6"/>
        <v>0</v>
      </c>
      <c r="R29" s="3"/>
      <c r="S29" s="5">
        <f t="shared" si="7"/>
        <v>0</v>
      </c>
      <c r="T29" s="3"/>
      <c r="U29" s="5">
        <f t="shared" si="8"/>
        <v>0</v>
      </c>
      <c r="V29" s="5">
        <f t="shared" si="9"/>
        <v>0</v>
      </c>
      <c r="W29" s="5">
        <f t="shared" si="10"/>
        <v>0</v>
      </c>
      <c r="X29" s="5">
        <f t="shared" si="11"/>
        <v>0</v>
      </c>
      <c r="Y29" s="5">
        <f t="shared" si="12"/>
        <v>0</v>
      </c>
      <c r="Z29" s="5">
        <f t="shared" si="13"/>
        <v>0</v>
      </c>
      <c r="AA29" s="5">
        <f t="shared" si="14"/>
        <v>0</v>
      </c>
      <c r="AB29" s="5">
        <f t="shared" si="15"/>
        <v>0</v>
      </c>
      <c r="AC29" s="5">
        <f t="shared" si="16"/>
        <v>0</v>
      </c>
      <c r="AD29" s="5">
        <f t="shared" si="17"/>
        <v>0</v>
      </c>
      <c r="AE29" s="7">
        <f>SUMPRODUCT(LARGE(V29:AD29,{1;2;3;4;5;6}))</f>
        <v>0</v>
      </c>
      <c r="AF29" s="5">
        <f t="shared" si="18"/>
        <v>0</v>
      </c>
    </row>
    <row r="30" spans="1:32" ht="15.75" hidden="1" x14ac:dyDescent="0.25">
      <c r="A30" s="3">
        <f t="shared" si="19"/>
        <v>22</v>
      </c>
      <c r="B30" s="33" t="s">
        <v>22</v>
      </c>
      <c r="C30" s="33" t="s">
        <v>25</v>
      </c>
      <c r="D30" s="3"/>
      <c r="E30" s="5">
        <f t="shared" si="0"/>
        <v>0</v>
      </c>
      <c r="F30" s="3"/>
      <c r="G30" s="5">
        <f t="shared" si="1"/>
        <v>0</v>
      </c>
      <c r="H30" s="3"/>
      <c r="I30" s="5">
        <f t="shared" si="2"/>
        <v>0</v>
      </c>
      <c r="J30" s="3"/>
      <c r="K30" s="5">
        <f t="shared" si="3"/>
        <v>0</v>
      </c>
      <c r="L30" s="3"/>
      <c r="M30" s="5">
        <f t="shared" si="4"/>
        <v>0</v>
      </c>
      <c r="N30" s="3"/>
      <c r="O30" s="5">
        <f t="shared" si="5"/>
        <v>0</v>
      </c>
      <c r="P30" s="3"/>
      <c r="Q30" s="5">
        <f t="shared" si="6"/>
        <v>0</v>
      </c>
      <c r="R30" s="3"/>
      <c r="S30" s="5">
        <f t="shared" si="7"/>
        <v>0</v>
      </c>
      <c r="T30" s="3"/>
      <c r="U30" s="5">
        <f t="shared" si="8"/>
        <v>0</v>
      </c>
      <c r="V30" s="5">
        <f t="shared" si="9"/>
        <v>0</v>
      </c>
      <c r="W30" s="5">
        <f t="shared" si="10"/>
        <v>0</v>
      </c>
      <c r="X30" s="5">
        <f t="shared" si="11"/>
        <v>0</v>
      </c>
      <c r="Y30" s="5">
        <f t="shared" si="12"/>
        <v>0</v>
      </c>
      <c r="Z30" s="5">
        <f t="shared" si="13"/>
        <v>0</v>
      </c>
      <c r="AA30" s="5">
        <f t="shared" si="14"/>
        <v>0</v>
      </c>
      <c r="AB30" s="5">
        <f t="shared" si="15"/>
        <v>0</v>
      </c>
      <c r="AC30" s="5">
        <f t="shared" si="16"/>
        <v>0</v>
      </c>
      <c r="AD30" s="5">
        <f t="shared" si="17"/>
        <v>0</v>
      </c>
      <c r="AE30" s="7">
        <f>SUMPRODUCT(LARGE(V30:AD30,{1;2;3;4;5;6}))</f>
        <v>0</v>
      </c>
      <c r="AF30" s="5">
        <f t="shared" si="18"/>
        <v>0</v>
      </c>
    </row>
    <row r="31" spans="1:32" ht="15.75" hidden="1" x14ac:dyDescent="0.25">
      <c r="A31" s="3">
        <f t="shared" si="19"/>
        <v>23</v>
      </c>
      <c r="B31" s="33" t="s">
        <v>23</v>
      </c>
      <c r="C31" s="33" t="s">
        <v>25</v>
      </c>
      <c r="D31" s="3"/>
      <c r="E31" s="5">
        <f t="shared" si="0"/>
        <v>0</v>
      </c>
      <c r="F31" s="3"/>
      <c r="G31" s="5">
        <f t="shared" si="1"/>
        <v>0</v>
      </c>
      <c r="H31" s="3"/>
      <c r="I31" s="5">
        <f t="shared" si="2"/>
        <v>0</v>
      </c>
      <c r="J31" s="3"/>
      <c r="K31" s="5">
        <f t="shared" si="3"/>
        <v>0</v>
      </c>
      <c r="L31" s="3"/>
      <c r="M31" s="5">
        <f t="shared" si="4"/>
        <v>0</v>
      </c>
      <c r="N31" s="3"/>
      <c r="O31" s="5">
        <f t="shared" si="5"/>
        <v>0</v>
      </c>
      <c r="P31" s="3"/>
      <c r="Q31" s="5">
        <f t="shared" si="6"/>
        <v>0</v>
      </c>
      <c r="R31" s="3"/>
      <c r="S31" s="5">
        <f t="shared" si="7"/>
        <v>0</v>
      </c>
      <c r="T31" s="3"/>
      <c r="U31" s="5">
        <f t="shared" si="8"/>
        <v>0</v>
      </c>
      <c r="V31" s="5">
        <f t="shared" si="9"/>
        <v>0</v>
      </c>
      <c r="W31" s="5">
        <f t="shared" si="10"/>
        <v>0</v>
      </c>
      <c r="X31" s="5">
        <f t="shared" si="11"/>
        <v>0</v>
      </c>
      <c r="Y31" s="5">
        <f t="shared" si="12"/>
        <v>0</v>
      </c>
      <c r="Z31" s="5">
        <f t="shared" si="13"/>
        <v>0</v>
      </c>
      <c r="AA31" s="5">
        <f t="shared" si="14"/>
        <v>0</v>
      </c>
      <c r="AB31" s="5">
        <f t="shared" si="15"/>
        <v>0</v>
      </c>
      <c r="AC31" s="5">
        <f t="shared" si="16"/>
        <v>0</v>
      </c>
      <c r="AD31" s="5">
        <f t="shared" si="17"/>
        <v>0</v>
      </c>
      <c r="AE31" s="7">
        <f>SUMPRODUCT(LARGE(V31:AD31,{1;2;3;4;5;6}))</f>
        <v>0</v>
      </c>
      <c r="AF31" s="5">
        <f t="shared" si="18"/>
        <v>0</v>
      </c>
    </row>
    <row r="32" spans="1:32" ht="15.75" hidden="1" x14ac:dyDescent="0.25">
      <c r="A32" s="3">
        <f t="shared" si="19"/>
        <v>24</v>
      </c>
      <c r="B32" s="33" t="s">
        <v>24</v>
      </c>
      <c r="C32" s="33" t="s">
        <v>25</v>
      </c>
      <c r="D32" s="3"/>
      <c r="E32" s="5">
        <f t="shared" si="0"/>
        <v>0</v>
      </c>
      <c r="F32" s="3"/>
      <c r="G32" s="5">
        <f t="shared" si="1"/>
        <v>0</v>
      </c>
      <c r="H32" s="3"/>
      <c r="I32" s="5">
        <f t="shared" si="2"/>
        <v>0</v>
      </c>
      <c r="J32" s="3"/>
      <c r="K32" s="5">
        <f t="shared" si="3"/>
        <v>0</v>
      </c>
      <c r="L32" s="3"/>
      <c r="M32" s="5">
        <f t="shared" si="4"/>
        <v>0</v>
      </c>
      <c r="N32" s="3"/>
      <c r="O32" s="5">
        <f t="shared" si="5"/>
        <v>0</v>
      </c>
      <c r="P32" s="3"/>
      <c r="Q32" s="5">
        <f t="shared" si="6"/>
        <v>0</v>
      </c>
      <c r="R32" s="3"/>
      <c r="S32" s="5">
        <f t="shared" si="7"/>
        <v>0</v>
      </c>
      <c r="T32" s="3"/>
      <c r="U32" s="5">
        <f t="shared" si="8"/>
        <v>0</v>
      </c>
      <c r="V32" s="5">
        <f t="shared" si="9"/>
        <v>0</v>
      </c>
      <c r="W32" s="5">
        <f t="shared" si="10"/>
        <v>0</v>
      </c>
      <c r="X32" s="5">
        <f t="shared" si="11"/>
        <v>0</v>
      </c>
      <c r="Y32" s="5">
        <f t="shared" si="12"/>
        <v>0</v>
      </c>
      <c r="Z32" s="5">
        <f t="shared" si="13"/>
        <v>0</v>
      </c>
      <c r="AA32" s="5">
        <f t="shared" si="14"/>
        <v>0</v>
      </c>
      <c r="AB32" s="5">
        <f t="shared" si="15"/>
        <v>0</v>
      </c>
      <c r="AC32" s="5">
        <f t="shared" si="16"/>
        <v>0</v>
      </c>
      <c r="AD32" s="5">
        <f t="shared" si="17"/>
        <v>0</v>
      </c>
      <c r="AE32" s="7">
        <f>SUMPRODUCT(LARGE(V32:AD32,{1;2;3;4;5;6}))</f>
        <v>0</v>
      </c>
      <c r="AF32" s="5">
        <f t="shared" si="18"/>
        <v>0</v>
      </c>
    </row>
    <row r="33" spans="1:32" ht="15.75" hidden="1" x14ac:dyDescent="0.25">
      <c r="A33" s="3">
        <f t="shared" si="19"/>
        <v>25</v>
      </c>
      <c r="B33" s="33" t="s">
        <v>19</v>
      </c>
      <c r="C33" s="33" t="s">
        <v>26</v>
      </c>
      <c r="D33" s="3"/>
      <c r="E33" s="5">
        <f t="shared" si="0"/>
        <v>0</v>
      </c>
      <c r="F33" s="3"/>
      <c r="G33" s="5">
        <f t="shared" si="1"/>
        <v>0</v>
      </c>
      <c r="H33" s="3"/>
      <c r="I33" s="5">
        <f t="shared" si="2"/>
        <v>0</v>
      </c>
      <c r="J33" s="3"/>
      <c r="K33" s="5">
        <f t="shared" si="3"/>
        <v>0</v>
      </c>
      <c r="L33" s="3"/>
      <c r="M33" s="5">
        <f t="shared" si="4"/>
        <v>0</v>
      </c>
      <c r="N33" s="3"/>
      <c r="O33" s="5">
        <f t="shared" si="5"/>
        <v>0</v>
      </c>
      <c r="P33" s="3"/>
      <c r="Q33" s="5">
        <f t="shared" si="6"/>
        <v>0</v>
      </c>
      <c r="R33" s="3"/>
      <c r="S33" s="5">
        <f t="shared" si="7"/>
        <v>0</v>
      </c>
      <c r="T33" s="3"/>
      <c r="U33" s="5">
        <f t="shared" si="8"/>
        <v>0</v>
      </c>
      <c r="V33" s="5">
        <f t="shared" si="9"/>
        <v>0</v>
      </c>
      <c r="W33" s="5">
        <f t="shared" si="10"/>
        <v>0</v>
      </c>
      <c r="X33" s="5">
        <f t="shared" si="11"/>
        <v>0</v>
      </c>
      <c r="Y33" s="5">
        <f t="shared" si="12"/>
        <v>0</v>
      </c>
      <c r="Z33" s="5">
        <f t="shared" si="13"/>
        <v>0</v>
      </c>
      <c r="AA33" s="5">
        <f t="shared" si="14"/>
        <v>0</v>
      </c>
      <c r="AB33" s="5">
        <f t="shared" si="15"/>
        <v>0</v>
      </c>
      <c r="AC33" s="5">
        <f t="shared" si="16"/>
        <v>0</v>
      </c>
      <c r="AD33" s="5">
        <f t="shared" si="17"/>
        <v>0</v>
      </c>
      <c r="AE33" s="7">
        <f>SUMPRODUCT(LARGE(V33:AD33,{1;2;3;4;5;6}))</f>
        <v>0</v>
      </c>
      <c r="AF33" s="5">
        <f t="shared" si="18"/>
        <v>0</v>
      </c>
    </row>
    <row r="34" spans="1:32" ht="15.75" x14ac:dyDescent="0.25">
      <c r="A34" s="3">
        <v>17</v>
      </c>
      <c r="B34" s="33" t="s">
        <v>27</v>
      </c>
      <c r="C34" s="33" t="s">
        <v>26</v>
      </c>
      <c r="D34" s="3"/>
      <c r="E34" s="5">
        <f t="shared" si="0"/>
        <v>0</v>
      </c>
      <c r="F34" s="3"/>
      <c r="G34" s="5">
        <f t="shared" si="1"/>
        <v>0</v>
      </c>
      <c r="H34" s="3"/>
      <c r="I34" s="5">
        <f t="shared" si="2"/>
        <v>0</v>
      </c>
      <c r="J34" s="3"/>
      <c r="K34" s="5">
        <f t="shared" si="3"/>
        <v>0</v>
      </c>
      <c r="L34" s="3"/>
      <c r="M34" s="5">
        <f t="shared" si="4"/>
        <v>0</v>
      </c>
      <c r="N34" s="3"/>
      <c r="O34" s="5">
        <f t="shared" si="5"/>
        <v>0</v>
      </c>
      <c r="P34" s="3"/>
      <c r="Q34" s="5">
        <f t="shared" si="6"/>
        <v>0</v>
      </c>
      <c r="R34" s="3"/>
      <c r="S34" s="5">
        <f t="shared" si="7"/>
        <v>0</v>
      </c>
      <c r="T34" s="3"/>
      <c r="U34" s="5">
        <f t="shared" si="8"/>
        <v>0</v>
      </c>
      <c r="V34" s="5">
        <f t="shared" si="9"/>
        <v>0</v>
      </c>
      <c r="W34" s="5">
        <f t="shared" si="10"/>
        <v>0</v>
      </c>
      <c r="X34" s="5">
        <f t="shared" si="11"/>
        <v>0</v>
      </c>
      <c r="Y34" s="5">
        <f t="shared" si="12"/>
        <v>0</v>
      </c>
      <c r="Z34" s="5">
        <f t="shared" si="13"/>
        <v>0</v>
      </c>
      <c r="AA34" s="5">
        <f t="shared" si="14"/>
        <v>0</v>
      </c>
      <c r="AB34" s="5">
        <f t="shared" si="15"/>
        <v>0</v>
      </c>
      <c r="AC34" s="5">
        <f t="shared" si="16"/>
        <v>0</v>
      </c>
      <c r="AD34" s="5">
        <f t="shared" si="17"/>
        <v>0</v>
      </c>
      <c r="AE34" s="7">
        <f>SUMPRODUCT(LARGE(V34:AD34,{1;2;3;4;5;6}))</f>
        <v>0</v>
      </c>
      <c r="AF34" s="5">
        <f t="shared" si="18"/>
        <v>0</v>
      </c>
    </row>
  </sheetData>
  <sortState ref="A1:AE34">
    <sortCondition descending="1" ref="AE8:AE33"/>
  </sortState>
  <mergeCells count="2">
    <mergeCell ref="D1:AE1"/>
    <mergeCell ref="D2:AE2"/>
  </mergeCells>
  <pageMargins left="0.25" right="0.25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opLeftCell="A8" workbookViewId="0">
      <selection activeCell="B22" sqref="B22"/>
    </sheetView>
  </sheetViews>
  <sheetFormatPr defaultRowHeight="15" x14ac:dyDescent="0.25"/>
  <cols>
    <col min="2" max="2" width="23.140625" bestFit="1" customWidth="1"/>
    <col min="3" max="4" width="7.7109375" customWidth="1"/>
    <col min="5" max="5" width="15.140625" customWidth="1"/>
    <col min="7" max="7" width="13.140625" customWidth="1"/>
    <col min="8" max="8" width="9.140625" customWidth="1"/>
    <col min="9" max="9" width="14.7109375" customWidth="1"/>
    <col min="10" max="10" width="9.140625" customWidth="1"/>
    <col min="11" max="11" width="14.140625" customWidth="1"/>
    <col min="12" max="12" width="9.140625" customWidth="1"/>
    <col min="13" max="13" width="12.140625" customWidth="1"/>
    <col min="14" max="14" width="9.140625" customWidth="1"/>
    <col min="15" max="15" width="11.42578125" customWidth="1"/>
    <col min="16" max="16" width="9.140625" customWidth="1"/>
    <col min="17" max="17" width="11.85546875" customWidth="1"/>
    <col min="18" max="21" width="11.85546875" hidden="1" customWidth="1"/>
    <col min="22" max="22" width="7.5703125" hidden="1" customWidth="1"/>
    <col min="23" max="23" width="6.85546875" hidden="1" customWidth="1"/>
    <col min="24" max="24" width="8.28515625" hidden="1" customWidth="1"/>
    <col min="25" max="28" width="6.85546875" hidden="1" customWidth="1"/>
    <col min="29" max="30" width="9" hidden="1" customWidth="1"/>
    <col min="31" max="31" width="17.85546875" style="2" bestFit="1" customWidth="1"/>
    <col min="32" max="33" width="17" customWidth="1"/>
    <col min="34" max="34" width="15" style="2" customWidth="1"/>
  </cols>
  <sheetData>
    <row r="1" spans="1:34" ht="46.5" x14ac:dyDescent="0.7">
      <c r="D1" s="150" t="s">
        <v>58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1:34" ht="18" customHeight="1" thickBot="1" x14ac:dyDescent="0.3">
      <c r="D2" s="151" t="s">
        <v>64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4" ht="45" x14ac:dyDescent="0.25">
      <c r="D3" s="8" t="s">
        <v>30</v>
      </c>
      <c r="E3" s="9" t="s">
        <v>52</v>
      </c>
      <c r="F3" s="8" t="s">
        <v>54</v>
      </c>
      <c r="G3" s="9" t="s">
        <v>65</v>
      </c>
      <c r="H3" s="8" t="s">
        <v>39</v>
      </c>
      <c r="I3" s="9" t="s">
        <v>66</v>
      </c>
      <c r="J3" s="8" t="s">
        <v>40</v>
      </c>
      <c r="K3" s="9" t="s">
        <v>63</v>
      </c>
      <c r="L3" s="8" t="s">
        <v>41</v>
      </c>
      <c r="M3" s="12" t="s">
        <v>67</v>
      </c>
      <c r="N3" s="8" t="s">
        <v>42</v>
      </c>
      <c r="O3" s="9" t="s">
        <v>68</v>
      </c>
      <c r="P3" s="8" t="s">
        <v>43</v>
      </c>
      <c r="Q3" s="9" t="s">
        <v>99</v>
      </c>
      <c r="R3" s="70" t="s">
        <v>44</v>
      </c>
      <c r="S3" s="9"/>
      <c r="T3" s="70" t="s">
        <v>45</v>
      </c>
      <c r="U3" s="9"/>
      <c r="V3" s="35"/>
      <c r="W3" s="35"/>
      <c r="X3" s="35"/>
      <c r="Y3" s="35"/>
      <c r="Z3" s="35"/>
      <c r="AA3" s="35"/>
      <c r="AB3" s="35"/>
      <c r="AC3" s="35"/>
      <c r="AD3" s="35"/>
      <c r="AE3" s="13"/>
    </row>
    <row r="4" spans="1:34" x14ac:dyDescent="0.25">
      <c r="D4" s="15" t="s">
        <v>31</v>
      </c>
      <c r="E4" s="16">
        <v>6</v>
      </c>
      <c r="F4" s="15" t="s">
        <v>31</v>
      </c>
      <c r="G4" s="16">
        <v>6</v>
      </c>
      <c r="H4" s="15" t="s">
        <v>31</v>
      </c>
      <c r="I4" s="16">
        <v>65</v>
      </c>
      <c r="J4" s="15" t="s">
        <v>31</v>
      </c>
      <c r="K4" s="16">
        <v>21</v>
      </c>
      <c r="L4" s="15" t="s">
        <v>31</v>
      </c>
      <c r="M4" s="16">
        <v>9</v>
      </c>
      <c r="N4" s="15" t="s">
        <v>31</v>
      </c>
      <c r="O4" s="16">
        <v>5</v>
      </c>
      <c r="P4" s="15" t="s">
        <v>31</v>
      </c>
      <c r="Q4" s="16">
        <v>90</v>
      </c>
      <c r="R4" s="15" t="s">
        <v>100</v>
      </c>
      <c r="S4" s="16"/>
      <c r="T4" s="15" t="s">
        <v>100</v>
      </c>
      <c r="U4" s="16"/>
      <c r="V4" s="35"/>
      <c r="W4" s="35"/>
      <c r="X4" s="35"/>
      <c r="Y4" s="35"/>
      <c r="Z4" s="35"/>
      <c r="AA4" s="35"/>
      <c r="AB4" s="35"/>
      <c r="AC4" s="35"/>
      <c r="AD4" s="35"/>
      <c r="AE4" s="14"/>
    </row>
    <row r="5" spans="1:34" x14ac:dyDescent="0.25">
      <c r="D5" s="15" t="s">
        <v>32</v>
      </c>
      <c r="E5" s="20">
        <v>2</v>
      </c>
      <c r="F5" s="15" t="s">
        <v>32</v>
      </c>
      <c r="G5" s="20">
        <v>1.5</v>
      </c>
      <c r="H5" s="15" t="s">
        <v>32</v>
      </c>
      <c r="I5" s="20">
        <v>3.5</v>
      </c>
      <c r="J5" s="15" t="s">
        <v>32</v>
      </c>
      <c r="K5" s="20">
        <v>2.5</v>
      </c>
      <c r="L5" s="15" t="s">
        <v>32</v>
      </c>
      <c r="M5" s="20">
        <v>1.5</v>
      </c>
      <c r="N5" s="15" t="s">
        <v>32</v>
      </c>
      <c r="O5" s="20">
        <v>2</v>
      </c>
      <c r="P5" s="15" t="s">
        <v>32</v>
      </c>
      <c r="Q5" s="20">
        <v>2</v>
      </c>
      <c r="R5" s="48" t="s">
        <v>101</v>
      </c>
      <c r="S5" s="20"/>
      <c r="T5" s="48" t="s">
        <v>101</v>
      </c>
      <c r="U5" s="20"/>
      <c r="V5" s="35"/>
      <c r="W5" s="35"/>
      <c r="X5" s="35"/>
      <c r="Y5" s="35"/>
      <c r="Z5" s="35"/>
      <c r="AA5" s="35"/>
      <c r="AB5" s="35"/>
      <c r="AC5" s="35"/>
      <c r="AD5" s="35"/>
      <c r="AE5" s="14"/>
    </row>
    <row r="6" spans="1:34" x14ac:dyDescent="0.25">
      <c r="D6" s="15" t="s">
        <v>35</v>
      </c>
      <c r="E6" s="20">
        <f>IF(E4&lt;=10,0,(IF(E4&gt;30,0.4,0.2)))</f>
        <v>0</v>
      </c>
      <c r="F6" s="15" t="s">
        <v>35</v>
      </c>
      <c r="G6" s="20">
        <f>IF(G4&lt;=10,0,(IF(G4&gt;30,0.4,0.2)))</f>
        <v>0</v>
      </c>
      <c r="H6" s="15" t="s">
        <v>35</v>
      </c>
      <c r="I6" s="20">
        <f>IF(I4&lt;=10,0,(IF(I4&gt;30,0.4,0.2)))</f>
        <v>0.4</v>
      </c>
      <c r="J6" s="15" t="s">
        <v>35</v>
      </c>
      <c r="K6" s="20">
        <f>IF(K4&lt;=10,0,(IF(K4&gt;30,0.4,0.2)))</f>
        <v>0.2</v>
      </c>
      <c r="L6" s="15" t="s">
        <v>35</v>
      </c>
      <c r="M6" s="20">
        <f>IF(M4&lt;=10,0,(IF(M4&gt;30,0.4,0.2)))</f>
        <v>0</v>
      </c>
      <c r="N6" s="15" t="s">
        <v>35</v>
      </c>
      <c r="O6" s="20">
        <f>IF(O4&lt;=10,0,(IF(O4&gt;30,0.4,0.2)))</f>
        <v>0</v>
      </c>
      <c r="P6" s="15" t="s">
        <v>35</v>
      </c>
      <c r="Q6" s="20">
        <f>IF(Q4&lt;=10,0,(IF(Q4&gt;30,0.4,0.2)))</f>
        <v>0.4</v>
      </c>
      <c r="R6" s="48" t="s">
        <v>35</v>
      </c>
      <c r="S6" s="20"/>
      <c r="T6" s="48" t="s">
        <v>35</v>
      </c>
      <c r="U6" s="20"/>
      <c r="V6" s="35"/>
      <c r="W6" s="35"/>
      <c r="X6" s="35"/>
      <c r="Y6" s="35"/>
      <c r="Z6" s="35"/>
      <c r="AA6" s="35"/>
      <c r="AB6" s="35"/>
      <c r="AC6" s="35"/>
      <c r="AD6" s="35"/>
      <c r="AE6" s="14"/>
    </row>
    <row r="7" spans="1:34" ht="15.75" thickBot="1" x14ac:dyDescent="0.3">
      <c r="D7" s="15" t="s">
        <v>33</v>
      </c>
      <c r="E7" s="20">
        <f>E6+E5</f>
        <v>2</v>
      </c>
      <c r="F7" s="15" t="s">
        <v>33</v>
      </c>
      <c r="G7" s="20">
        <f>G6+G5</f>
        <v>1.5</v>
      </c>
      <c r="H7" s="15" t="s">
        <v>33</v>
      </c>
      <c r="I7" s="20">
        <f>I6+I5</f>
        <v>3.9</v>
      </c>
      <c r="J7" s="15" t="s">
        <v>33</v>
      </c>
      <c r="K7" s="20">
        <f>K6+K5</f>
        <v>2.7</v>
      </c>
      <c r="L7" s="15" t="s">
        <v>33</v>
      </c>
      <c r="M7" s="20">
        <f>M6+M5</f>
        <v>1.5</v>
      </c>
      <c r="N7" s="15" t="s">
        <v>33</v>
      </c>
      <c r="O7" s="20">
        <f>O6+O5</f>
        <v>2</v>
      </c>
      <c r="P7" s="15" t="s">
        <v>33</v>
      </c>
      <c r="Q7" s="20">
        <f>Q6+Q5</f>
        <v>2.4</v>
      </c>
      <c r="R7" s="49"/>
      <c r="S7" s="20">
        <f>S6+S5</f>
        <v>0</v>
      </c>
      <c r="T7" s="49"/>
      <c r="U7" s="20">
        <f>U6+U5</f>
        <v>0</v>
      </c>
      <c r="V7" s="35"/>
      <c r="W7" s="35"/>
      <c r="X7" s="35"/>
      <c r="Y7" s="35"/>
      <c r="Z7" s="35"/>
      <c r="AA7" s="35"/>
      <c r="AB7" s="35"/>
      <c r="AC7" s="35"/>
      <c r="AD7" s="35"/>
      <c r="AE7" s="14"/>
    </row>
    <row r="8" spans="1:34" s="1" customFormat="1" ht="45.75" thickBot="1" x14ac:dyDescent="0.3">
      <c r="A8" s="45" t="s">
        <v>36</v>
      </c>
      <c r="B8" s="45" t="s">
        <v>0</v>
      </c>
      <c r="C8" s="45" t="s">
        <v>56</v>
      </c>
      <c r="D8" s="46" t="s">
        <v>79</v>
      </c>
      <c r="E8" s="45" t="s">
        <v>80</v>
      </c>
      <c r="F8" s="46" t="s">
        <v>107</v>
      </c>
      <c r="G8" s="45" t="s">
        <v>81</v>
      </c>
      <c r="H8" s="46" t="s">
        <v>82</v>
      </c>
      <c r="I8" s="45" t="s">
        <v>75</v>
      </c>
      <c r="J8" s="46" t="s">
        <v>76</v>
      </c>
      <c r="K8" s="45" t="s">
        <v>83</v>
      </c>
      <c r="L8" s="46" t="s">
        <v>84</v>
      </c>
      <c r="M8" s="45" t="s">
        <v>77</v>
      </c>
      <c r="N8" s="46" t="s">
        <v>78</v>
      </c>
      <c r="O8" s="45" t="s">
        <v>85</v>
      </c>
      <c r="P8" s="46" t="s">
        <v>86</v>
      </c>
      <c r="Q8" s="45" t="s">
        <v>87</v>
      </c>
      <c r="R8" s="45" t="s">
        <v>88</v>
      </c>
      <c r="S8" s="45" t="s">
        <v>115</v>
      </c>
      <c r="T8" s="45" t="s">
        <v>89</v>
      </c>
      <c r="U8" s="45" t="s">
        <v>90</v>
      </c>
      <c r="V8" s="47" t="s">
        <v>53</v>
      </c>
      <c r="W8" s="47" t="s">
        <v>108</v>
      </c>
      <c r="X8" s="47" t="s">
        <v>109</v>
      </c>
      <c r="Y8" s="47" t="s">
        <v>110</v>
      </c>
      <c r="Z8" s="47" t="s">
        <v>111</v>
      </c>
      <c r="AA8" s="47" t="s">
        <v>112</v>
      </c>
      <c r="AB8" s="47" t="s">
        <v>113</v>
      </c>
      <c r="AC8" s="47" t="s">
        <v>114</v>
      </c>
      <c r="AD8" s="47" t="s">
        <v>116</v>
      </c>
      <c r="AE8" s="36" t="s">
        <v>104</v>
      </c>
      <c r="AF8" s="45" t="s">
        <v>102</v>
      </c>
      <c r="AG8" s="45" t="s">
        <v>106</v>
      </c>
      <c r="AH8" s="71" t="s">
        <v>120</v>
      </c>
    </row>
    <row r="9" spans="1:34" ht="15.75" x14ac:dyDescent="0.25">
      <c r="A9" s="37">
        <v>1</v>
      </c>
      <c r="B9" s="38" t="s">
        <v>28</v>
      </c>
      <c r="C9" s="38" t="s">
        <v>25</v>
      </c>
      <c r="D9" s="37">
        <v>1</v>
      </c>
      <c r="E9" s="39">
        <f t="shared" ref="E9:E39" si="0">IF(D9="",0,(E$4/D9)*E$7)</f>
        <v>12</v>
      </c>
      <c r="F9" s="37"/>
      <c r="G9" s="39">
        <f t="shared" ref="G9:G39" si="1">IF(F9="",0,(G$4/F9)*G$7)</f>
        <v>0</v>
      </c>
      <c r="H9" s="37">
        <v>41</v>
      </c>
      <c r="I9" s="39">
        <f t="shared" ref="I9:I39" si="2">IF(H9="",0,(I$4/H9)*I$7)</f>
        <v>6.1829268292682924</v>
      </c>
      <c r="J9" s="37">
        <v>4</v>
      </c>
      <c r="K9" s="39">
        <f t="shared" ref="K9:K39" si="3">IF(J9="",0,(K$4/J9)*K$7)</f>
        <v>14.175000000000001</v>
      </c>
      <c r="L9" s="37">
        <v>1</v>
      </c>
      <c r="M9" s="39">
        <f t="shared" ref="M9:M39" si="4">IF(L9="",0,(M$4/L9)*M$7)</f>
        <v>13.5</v>
      </c>
      <c r="N9" s="37"/>
      <c r="O9" s="39">
        <f t="shared" ref="O9:O39" si="5">IF(N9="",0,(O$4/N9)*O$7)</f>
        <v>0</v>
      </c>
      <c r="P9" s="37">
        <v>28</v>
      </c>
      <c r="Q9" s="39">
        <f t="shared" ref="Q9:Q39" si="6">IF(P9="",0,(Q$4/P9)*Q$7)</f>
        <v>7.7142857142857144</v>
      </c>
      <c r="R9" s="51"/>
      <c r="S9" s="39">
        <f t="shared" ref="S9:S39" si="7">IF(R9="",0,(S$4/R9)*S$7)</f>
        <v>0</v>
      </c>
      <c r="T9" s="39"/>
      <c r="U9" s="39"/>
      <c r="V9" s="4">
        <f t="shared" ref="V9:V39" si="8">E9</f>
        <v>12</v>
      </c>
      <c r="W9" s="4">
        <f t="shared" ref="W9:W39" si="9">G9</f>
        <v>0</v>
      </c>
      <c r="X9" s="4">
        <f t="shared" ref="X9:X39" si="10">I9</f>
        <v>6.1829268292682924</v>
      </c>
      <c r="Y9" s="4">
        <f t="shared" ref="Y9:Y39" si="11">K9</f>
        <v>14.175000000000001</v>
      </c>
      <c r="Z9" s="4">
        <f t="shared" ref="Z9:Z39" si="12">M9</f>
        <v>13.5</v>
      </c>
      <c r="AA9" s="4">
        <f t="shared" ref="AA9:AA39" si="13">O9</f>
        <v>0</v>
      </c>
      <c r="AB9" s="4">
        <f>Tabella4[[#This Row],[Pti Rnk7]]</f>
        <v>7.7142857142857144</v>
      </c>
      <c r="AC9" s="4">
        <f>Tabella4[[#This Row],[Pti Rnk8]]</f>
        <v>0</v>
      </c>
      <c r="AD9" s="39">
        <f>Tabella4[[#This Row],[Pti Rnk9]]</f>
        <v>0</v>
      </c>
      <c r="AE9" s="63">
        <f>SUMPRODUCT(LARGE(V9:AD9,{1;2;3;4;5;6}))</f>
        <v>53.572212543554002</v>
      </c>
      <c r="AF9" s="39">
        <v>2.88</v>
      </c>
      <c r="AG9" s="64">
        <f>Tabella4[[#This Row],[25% PTI RNK ANNO 18/19]]+Tabella4[[#This Row],[PUNTI RANKING (best 6 results 19/20)]]</f>
        <v>56.452212543554005</v>
      </c>
      <c r="AH9" s="4">
        <f>Tabella4[[#This Row],[PUNTI RANKING (best 6 results 19/20)]]/4</f>
        <v>13.393053135888501</v>
      </c>
    </row>
    <row r="10" spans="1:34" ht="15.75" x14ac:dyDescent="0.25">
      <c r="A10" s="40">
        <f t="shared" ref="A10:A39" si="14">A9+1</f>
        <v>2</v>
      </c>
      <c r="B10" s="41" t="s">
        <v>2</v>
      </c>
      <c r="C10" s="41" t="s">
        <v>25</v>
      </c>
      <c r="D10" s="40">
        <v>6</v>
      </c>
      <c r="E10" s="4">
        <f t="shared" si="0"/>
        <v>2</v>
      </c>
      <c r="F10" s="40"/>
      <c r="G10" s="4">
        <f t="shared" si="1"/>
        <v>0</v>
      </c>
      <c r="H10" s="40"/>
      <c r="I10" s="4">
        <f t="shared" si="2"/>
        <v>0</v>
      </c>
      <c r="J10" s="40">
        <v>2</v>
      </c>
      <c r="K10" s="4">
        <f t="shared" si="3"/>
        <v>28.35</v>
      </c>
      <c r="L10" s="40"/>
      <c r="M10" s="4">
        <f t="shared" si="4"/>
        <v>0</v>
      </c>
      <c r="N10" s="40">
        <v>1</v>
      </c>
      <c r="O10" s="4">
        <f t="shared" si="5"/>
        <v>10</v>
      </c>
      <c r="P10" s="40"/>
      <c r="Q10" s="4">
        <f t="shared" si="6"/>
        <v>0</v>
      </c>
      <c r="R10" s="52"/>
      <c r="S10" s="4">
        <f t="shared" si="7"/>
        <v>0</v>
      </c>
      <c r="T10" s="4"/>
      <c r="U10" s="4"/>
      <c r="V10" s="4">
        <f t="shared" si="8"/>
        <v>2</v>
      </c>
      <c r="W10" s="4">
        <f t="shared" si="9"/>
        <v>0</v>
      </c>
      <c r="X10" s="4">
        <f t="shared" si="10"/>
        <v>0</v>
      </c>
      <c r="Y10" s="4">
        <f t="shared" si="11"/>
        <v>28.35</v>
      </c>
      <c r="Z10" s="4">
        <f t="shared" si="12"/>
        <v>0</v>
      </c>
      <c r="AA10" s="4">
        <f t="shared" si="13"/>
        <v>10</v>
      </c>
      <c r="AB10" s="4">
        <f>Tabella4[[#This Row],[Pti Rnk7]]</f>
        <v>0</v>
      </c>
      <c r="AC10" s="39">
        <f>Tabella4[[#This Row],[Pti Rnk8]]</f>
        <v>0</v>
      </c>
      <c r="AD10" s="39">
        <f>Tabella4[[#This Row],[Pti Rnk9]]</f>
        <v>0</v>
      </c>
      <c r="AE10" s="63">
        <f>SUMPRODUCT(LARGE(V10:AD10,{1;2;3;4;5;6}))</f>
        <v>40.35</v>
      </c>
      <c r="AF10" s="4">
        <v>14</v>
      </c>
      <c r="AG10" s="65">
        <f>Tabella4[[#This Row],[25% PTI RNK ANNO 18/19]]+Tabella4[[#This Row],[PUNTI RANKING (best 6 results 19/20)]]</f>
        <v>54.35</v>
      </c>
      <c r="AH10" s="4">
        <f>Tabella4[[#This Row],[PUNTI RANKING (best 6 results 19/20)]]/4</f>
        <v>10.0875</v>
      </c>
    </row>
    <row r="11" spans="1:34" ht="15.75" x14ac:dyDescent="0.25">
      <c r="A11" s="40">
        <f t="shared" si="14"/>
        <v>3</v>
      </c>
      <c r="B11" s="41" t="s">
        <v>3</v>
      </c>
      <c r="C11" s="41" t="s">
        <v>25</v>
      </c>
      <c r="D11" s="40">
        <v>2</v>
      </c>
      <c r="E11" s="4">
        <f t="shared" si="0"/>
        <v>6</v>
      </c>
      <c r="F11" s="40">
        <v>3</v>
      </c>
      <c r="G11" s="4">
        <f t="shared" si="1"/>
        <v>3</v>
      </c>
      <c r="H11" s="40">
        <v>54</v>
      </c>
      <c r="I11" s="4">
        <f t="shared" si="2"/>
        <v>4.6944444444444446</v>
      </c>
      <c r="J11" s="40">
        <v>9</v>
      </c>
      <c r="K11" s="4">
        <f t="shared" si="3"/>
        <v>6.3000000000000007</v>
      </c>
      <c r="L11" s="40"/>
      <c r="M11" s="4">
        <f t="shared" si="4"/>
        <v>0</v>
      </c>
      <c r="N11" s="40">
        <v>2</v>
      </c>
      <c r="O11" s="4">
        <f t="shared" si="5"/>
        <v>5</v>
      </c>
      <c r="P11" s="40"/>
      <c r="Q11" s="4">
        <f t="shared" si="6"/>
        <v>0</v>
      </c>
      <c r="R11" s="52"/>
      <c r="S11" s="4">
        <f t="shared" si="7"/>
        <v>0</v>
      </c>
      <c r="T11" s="4"/>
      <c r="U11" s="4"/>
      <c r="V11" s="4">
        <f t="shared" si="8"/>
        <v>6</v>
      </c>
      <c r="W11" s="4">
        <f t="shared" si="9"/>
        <v>3</v>
      </c>
      <c r="X11" s="4">
        <f t="shared" si="10"/>
        <v>4.6944444444444446</v>
      </c>
      <c r="Y11" s="4">
        <f t="shared" si="11"/>
        <v>6.3000000000000007</v>
      </c>
      <c r="Z11" s="4">
        <f t="shared" si="12"/>
        <v>0</v>
      </c>
      <c r="AA11" s="4">
        <f t="shared" si="13"/>
        <v>5</v>
      </c>
      <c r="AB11" s="4">
        <f>Tabella4[[#This Row],[Pti Rnk7]]</f>
        <v>0</v>
      </c>
      <c r="AC11" s="39">
        <f>Tabella4[[#This Row],[Pti Rnk8]]</f>
        <v>0</v>
      </c>
      <c r="AD11" s="39">
        <f>Tabella4[[#This Row],[Pti Rnk9]]</f>
        <v>0</v>
      </c>
      <c r="AE11" s="63">
        <f>SUMPRODUCT(LARGE(V11:AD11,{1;2;3;4;5;6}))</f>
        <v>24.994444444444447</v>
      </c>
      <c r="AF11" s="4">
        <v>3.72</v>
      </c>
      <c r="AG11" s="65">
        <f>Tabella4[[#This Row],[25% PTI RNK ANNO 18/19]]+Tabella4[[#This Row],[PUNTI RANKING (best 6 results 19/20)]]</f>
        <v>28.714444444444446</v>
      </c>
      <c r="AH11" s="4">
        <f>Tabella4[[#This Row],[PUNTI RANKING (best 6 results 19/20)]]/4</f>
        <v>6.2486111111111118</v>
      </c>
    </row>
    <row r="12" spans="1:34" ht="15.75" x14ac:dyDescent="0.25">
      <c r="A12" s="40">
        <f t="shared" si="14"/>
        <v>4</v>
      </c>
      <c r="B12" s="41" t="s">
        <v>6</v>
      </c>
      <c r="C12" s="41" t="s">
        <v>26</v>
      </c>
      <c r="D12" s="40"/>
      <c r="E12" s="4">
        <f t="shared" si="0"/>
        <v>0</v>
      </c>
      <c r="F12" s="40"/>
      <c r="G12" s="4">
        <f t="shared" si="1"/>
        <v>0</v>
      </c>
      <c r="H12" s="40"/>
      <c r="I12" s="4">
        <f t="shared" si="2"/>
        <v>0</v>
      </c>
      <c r="J12" s="40">
        <v>6</v>
      </c>
      <c r="K12" s="4">
        <f t="shared" si="3"/>
        <v>9.4500000000000011</v>
      </c>
      <c r="L12" s="40"/>
      <c r="M12" s="4">
        <f t="shared" si="4"/>
        <v>0</v>
      </c>
      <c r="N12" s="40"/>
      <c r="O12" s="4">
        <f t="shared" si="5"/>
        <v>0</v>
      </c>
      <c r="P12" s="40"/>
      <c r="Q12" s="4">
        <f t="shared" si="6"/>
        <v>0</v>
      </c>
      <c r="R12" s="52"/>
      <c r="S12" s="4">
        <f t="shared" si="7"/>
        <v>0</v>
      </c>
      <c r="T12" s="4"/>
      <c r="U12" s="4"/>
      <c r="V12" s="4">
        <f t="shared" si="8"/>
        <v>0</v>
      </c>
      <c r="W12" s="4">
        <f t="shared" si="9"/>
        <v>0</v>
      </c>
      <c r="X12" s="4">
        <f t="shared" si="10"/>
        <v>0</v>
      </c>
      <c r="Y12" s="4">
        <f t="shared" si="11"/>
        <v>9.4500000000000011</v>
      </c>
      <c r="Z12" s="4">
        <f t="shared" si="12"/>
        <v>0</v>
      </c>
      <c r="AA12" s="4">
        <f t="shared" si="13"/>
        <v>0</v>
      </c>
      <c r="AB12" s="4">
        <f>Tabella4[[#This Row],[Pti Rnk7]]</f>
        <v>0</v>
      </c>
      <c r="AC12" s="39">
        <f>Tabella4[[#This Row],[Pti Rnk8]]</f>
        <v>0</v>
      </c>
      <c r="AD12" s="39">
        <f>Tabella4[[#This Row],[Pti Rnk9]]</f>
        <v>0</v>
      </c>
      <c r="AE12" s="63">
        <f>SUMPRODUCT(LARGE(V12:AD12,{1;2;3;4;5;6}))</f>
        <v>9.4500000000000011</v>
      </c>
      <c r="AF12" s="4">
        <v>3.5</v>
      </c>
      <c r="AG12" s="65">
        <f>Tabella4[[#This Row],[25% PTI RNK ANNO 18/19]]+Tabella4[[#This Row],[PUNTI RANKING (best 6 results 19/20)]]</f>
        <v>12.950000000000001</v>
      </c>
      <c r="AH12" s="4">
        <f>Tabella4[[#This Row],[PUNTI RANKING (best 6 results 19/20)]]/4</f>
        <v>2.3625000000000003</v>
      </c>
    </row>
    <row r="13" spans="1:34" ht="15.75" x14ac:dyDescent="0.25">
      <c r="A13" s="40">
        <f t="shared" si="14"/>
        <v>5</v>
      </c>
      <c r="B13" s="41" t="s">
        <v>10</v>
      </c>
      <c r="C13" s="41" t="s">
        <v>25</v>
      </c>
      <c r="D13" s="40"/>
      <c r="E13" s="4">
        <f t="shared" si="0"/>
        <v>0</v>
      </c>
      <c r="F13" s="40"/>
      <c r="G13" s="4">
        <f t="shared" si="1"/>
        <v>0</v>
      </c>
      <c r="H13" s="40"/>
      <c r="I13" s="4">
        <f t="shared" si="2"/>
        <v>0</v>
      </c>
      <c r="J13" s="40">
        <v>20</v>
      </c>
      <c r="K13" s="4">
        <f t="shared" si="3"/>
        <v>2.8350000000000004</v>
      </c>
      <c r="L13" s="40">
        <v>2</v>
      </c>
      <c r="M13" s="4">
        <f t="shared" si="4"/>
        <v>6.75</v>
      </c>
      <c r="N13" s="40"/>
      <c r="O13" s="4">
        <f t="shared" si="5"/>
        <v>0</v>
      </c>
      <c r="P13" s="40"/>
      <c r="Q13" s="4">
        <f t="shared" si="6"/>
        <v>0</v>
      </c>
      <c r="R13" s="52"/>
      <c r="S13" s="4">
        <f t="shared" si="7"/>
        <v>0</v>
      </c>
      <c r="T13" s="4"/>
      <c r="U13" s="4"/>
      <c r="V13" s="4">
        <f t="shared" si="8"/>
        <v>0</v>
      </c>
      <c r="W13" s="4">
        <f t="shared" si="9"/>
        <v>0</v>
      </c>
      <c r="X13" s="4">
        <f t="shared" si="10"/>
        <v>0</v>
      </c>
      <c r="Y13" s="4">
        <f t="shared" si="11"/>
        <v>2.8350000000000004</v>
      </c>
      <c r="Z13" s="4">
        <f t="shared" si="12"/>
        <v>6.75</v>
      </c>
      <c r="AA13" s="4">
        <f t="shared" si="13"/>
        <v>0</v>
      </c>
      <c r="AB13" s="4">
        <f>Tabella4[[#This Row],[Pti Rnk7]]</f>
        <v>0</v>
      </c>
      <c r="AC13" s="39">
        <f>Tabella4[[#This Row],[Pti Rnk8]]</f>
        <v>0</v>
      </c>
      <c r="AD13" s="39">
        <f>Tabella4[[#This Row],[Pti Rnk9]]</f>
        <v>0</v>
      </c>
      <c r="AE13" s="63">
        <f>SUMPRODUCT(LARGE(V13:AD13,{1;2;3;4;5;6}))</f>
        <v>9.5850000000000009</v>
      </c>
      <c r="AF13" s="4">
        <v>3.04</v>
      </c>
      <c r="AG13" s="65">
        <f>Tabella4[[#This Row],[25% PTI RNK ANNO 18/19]]+Tabella4[[#This Row],[PUNTI RANKING (best 6 results 19/20)]]</f>
        <v>12.625</v>
      </c>
      <c r="AH13" s="4">
        <f>Tabella4[[#This Row],[PUNTI RANKING (best 6 results 19/20)]]/4</f>
        <v>2.3962500000000002</v>
      </c>
    </row>
    <row r="14" spans="1:34" ht="15.75" x14ac:dyDescent="0.25">
      <c r="A14" s="40">
        <f t="shared" si="14"/>
        <v>6</v>
      </c>
      <c r="B14" s="41" t="s">
        <v>92</v>
      </c>
      <c r="C14" s="41" t="s">
        <v>69</v>
      </c>
      <c r="D14" s="40">
        <v>3</v>
      </c>
      <c r="E14" s="4">
        <f t="shared" si="0"/>
        <v>4</v>
      </c>
      <c r="F14" s="40">
        <v>5</v>
      </c>
      <c r="G14" s="4">
        <f t="shared" si="1"/>
        <v>1.7999999999999998</v>
      </c>
      <c r="H14" s="40"/>
      <c r="I14" s="4">
        <f t="shared" si="2"/>
        <v>0</v>
      </c>
      <c r="J14" s="40">
        <v>17</v>
      </c>
      <c r="K14" s="4">
        <f t="shared" si="3"/>
        <v>3.335294117647059</v>
      </c>
      <c r="L14" s="40"/>
      <c r="M14" s="4">
        <f t="shared" si="4"/>
        <v>0</v>
      </c>
      <c r="N14" s="40">
        <v>3</v>
      </c>
      <c r="O14" s="4">
        <f t="shared" si="5"/>
        <v>3.3333333333333335</v>
      </c>
      <c r="P14" s="40"/>
      <c r="Q14" s="4">
        <f t="shared" si="6"/>
        <v>0</v>
      </c>
      <c r="R14" s="52"/>
      <c r="S14" s="4">
        <f t="shared" si="7"/>
        <v>0</v>
      </c>
      <c r="T14" s="4"/>
      <c r="U14" s="4"/>
      <c r="V14" s="4">
        <f t="shared" si="8"/>
        <v>4</v>
      </c>
      <c r="W14" s="4">
        <f t="shared" si="9"/>
        <v>1.7999999999999998</v>
      </c>
      <c r="X14" s="4">
        <f t="shared" si="10"/>
        <v>0</v>
      </c>
      <c r="Y14" s="4">
        <f t="shared" si="11"/>
        <v>3.335294117647059</v>
      </c>
      <c r="Z14" s="4">
        <f t="shared" si="12"/>
        <v>0</v>
      </c>
      <c r="AA14" s="4">
        <f t="shared" si="13"/>
        <v>3.3333333333333335</v>
      </c>
      <c r="AB14" s="4">
        <f>Tabella4[[#This Row],[Pti Rnk7]]</f>
        <v>0</v>
      </c>
      <c r="AC14" s="39">
        <f>Tabella4[[#This Row],[Pti Rnk8]]</f>
        <v>0</v>
      </c>
      <c r="AD14" s="39">
        <f>Tabella4[[#This Row],[Pti Rnk9]]</f>
        <v>0</v>
      </c>
      <c r="AE14" s="63">
        <f>SUMPRODUCT(LARGE(V14:AD14,{1;2;3;4;5;6}))</f>
        <v>12.468627450980392</v>
      </c>
      <c r="AF14" s="4"/>
      <c r="AG14" s="65">
        <f>Tabella4[[#This Row],[25% PTI RNK ANNO 18/19]]+Tabella4[[#This Row],[PUNTI RANKING (best 6 results 19/20)]]</f>
        <v>12.468627450980392</v>
      </c>
      <c r="AH14" s="4">
        <f>Tabella4[[#This Row],[PUNTI RANKING (best 6 results 19/20)]]/4</f>
        <v>3.1171568627450981</v>
      </c>
    </row>
    <row r="15" spans="1:34" ht="15.75" x14ac:dyDescent="0.25">
      <c r="A15" s="40">
        <f t="shared" si="14"/>
        <v>7</v>
      </c>
      <c r="B15" s="41" t="s">
        <v>70</v>
      </c>
      <c r="C15" s="41" t="s">
        <v>26</v>
      </c>
      <c r="D15" s="40"/>
      <c r="E15" s="4">
        <f t="shared" si="0"/>
        <v>0</v>
      </c>
      <c r="F15" s="40"/>
      <c r="G15" s="4">
        <f t="shared" si="1"/>
        <v>0</v>
      </c>
      <c r="H15" s="40"/>
      <c r="I15" s="4">
        <f t="shared" si="2"/>
        <v>0</v>
      </c>
      <c r="J15" s="40">
        <v>5</v>
      </c>
      <c r="K15" s="4">
        <f t="shared" si="3"/>
        <v>11.340000000000002</v>
      </c>
      <c r="L15" s="40"/>
      <c r="M15" s="4">
        <f t="shared" si="4"/>
        <v>0</v>
      </c>
      <c r="N15" s="40"/>
      <c r="O15" s="4">
        <f t="shared" si="5"/>
        <v>0</v>
      </c>
      <c r="P15" s="40"/>
      <c r="Q15" s="4">
        <f t="shared" si="6"/>
        <v>0</v>
      </c>
      <c r="R15" s="52"/>
      <c r="S15" s="4">
        <f t="shared" si="7"/>
        <v>0</v>
      </c>
      <c r="T15" s="4"/>
      <c r="U15" s="4"/>
      <c r="V15" s="4">
        <f t="shared" si="8"/>
        <v>0</v>
      </c>
      <c r="W15" s="4">
        <f t="shared" si="9"/>
        <v>0</v>
      </c>
      <c r="X15" s="4">
        <f t="shared" si="10"/>
        <v>0</v>
      </c>
      <c r="Y15" s="4">
        <f t="shared" si="11"/>
        <v>11.340000000000002</v>
      </c>
      <c r="Z15" s="4">
        <f t="shared" si="12"/>
        <v>0</v>
      </c>
      <c r="AA15" s="4">
        <f t="shared" si="13"/>
        <v>0</v>
      </c>
      <c r="AB15" s="4">
        <f>Tabella4[[#This Row],[Pti Rnk7]]</f>
        <v>0</v>
      </c>
      <c r="AC15" s="39">
        <f>Tabella4[[#This Row],[Pti Rnk8]]</f>
        <v>0</v>
      </c>
      <c r="AD15" s="39">
        <f>Tabella4[[#This Row],[Pti Rnk9]]</f>
        <v>0</v>
      </c>
      <c r="AE15" s="63">
        <f>SUMPRODUCT(LARGE(V15:AD15,{1;2;3;4;5;6}))</f>
        <v>11.340000000000002</v>
      </c>
      <c r="AF15" s="4"/>
      <c r="AG15" s="65">
        <f>Tabella4[[#This Row],[25% PTI RNK ANNO 18/19]]+Tabella4[[#This Row],[PUNTI RANKING (best 6 results 19/20)]]</f>
        <v>11.340000000000002</v>
      </c>
      <c r="AH15" s="4">
        <f>Tabella4[[#This Row],[PUNTI RANKING (best 6 results 19/20)]]/4</f>
        <v>2.8350000000000004</v>
      </c>
    </row>
    <row r="16" spans="1:34" ht="15.75" x14ac:dyDescent="0.25">
      <c r="A16" s="40">
        <f t="shared" si="14"/>
        <v>8</v>
      </c>
      <c r="B16" s="41" t="s">
        <v>8</v>
      </c>
      <c r="C16" s="41" t="s">
        <v>25</v>
      </c>
      <c r="D16" s="40"/>
      <c r="E16" s="4">
        <f t="shared" si="0"/>
        <v>0</v>
      </c>
      <c r="F16" s="40"/>
      <c r="G16" s="4">
        <f t="shared" si="1"/>
        <v>0</v>
      </c>
      <c r="H16" s="40"/>
      <c r="I16" s="4">
        <f t="shared" si="2"/>
        <v>0</v>
      </c>
      <c r="J16" s="40">
        <v>8</v>
      </c>
      <c r="K16" s="4">
        <f t="shared" si="3"/>
        <v>7.0875000000000004</v>
      </c>
      <c r="L16" s="40"/>
      <c r="M16" s="4">
        <f t="shared" si="4"/>
        <v>0</v>
      </c>
      <c r="N16" s="40"/>
      <c r="O16" s="4">
        <f t="shared" si="5"/>
        <v>0</v>
      </c>
      <c r="P16" s="40"/>
      <c r="Q16" s="4">
        <f t="shared" si="6"/>
        <v>0</v>
      </c>
      <c r="R16" s="52"/>
      <c r="S16" s="4">
        <f t="shared" si="7"/>
        <v>0</v>
      </c>
      <c r="T16" s="4"/>
      <c r="U16" s="4"/>
      <c r="V16" s="4">
        <f t="shared" si="8"/>
        <v>0</v>
      </c>
      <c r="W16" s="4">
        <f t="shared" si="9"/>
        <v>0</v>
      </c>
      <c r="X16" s="4">
        <f t="shared" si="10"/>
        <v>0</v>
      </c>
      <c r="Y16" s="4">
        <f t="shared" si="11"/>
        <v>7.0875000000000004</v>
      </c>
      <c r="Z16" s="4">
        <f t="shared" si="12"/>
        <v>0</v>
      </c>
      <c r="AA16" s="4">
        <f t="shared" si="13"/>
        <v>0</v>
      </c>
      <c r="AB16" s="4">
        <f>Tabella4[[#This Row],[Pti Rnk7]]</f>
        <v>0</v>
      </c>
      <c r="AC16" s="39">
        <f>Tabella4[[#This Row],[Pti Rnk8]]</f>
        <v>0</v>
      </c>
      <c r="AD16" s="39">
        <f>Tabella4[[#This Row],[Pti Rnk9]]</f>
        <v>0</v>
      </c>
      <c r="AE16" s="63">
        <f>SUMPRODUCT(LARGE(V16:AD16,{1;2;3;4;5;6}))</f>
        <v>7.0875000000000004</v>
      </c>
      <c r="AF16" s="4">
        <v>3.95</v>
      </c>
      <c r="AG16" s="65">
        <f>Tabella4[[#This Row],[25% PTI RNK ANNO 18/19]]+Tabella4[[#This Row],[PUNTI RANKING (best 6 results 19/20)]]</f>
        <v>11.037500000000001</v>
      </c>
      <c r="AH16" s="4">
        <f>Tabella4[[#This Row],[PUNTI RANKING (best 6 results 19/20)]]/4</f>
        <v>1.7718750000000001</v>
      </c>
    </row>
    <row r="17" spans="1:34" ht="15.75" x14ac:dyDescent="0.25">
      <c r="A17" s="40">
        <f t="shared" si="14"/>
        <v>9</v>
      </c>
      <c r="B17" s="41" t="s">
        <v>93</v>
      </c>
      <c r="C17" s="41" t="s">
        <v>25</v>
      </c>
      <c r="D17" s="40"/>
      <c r="E17" s="4">
        <f t="shared" si="0"/>
        <v>0</v>
      </c>
      <c r="F17" s="40">
        <v>1</v>
      </c>
      <c r="G17" s="4">
        <f t="shared" si="1"/>
        <v>9</v>
      </c>
      <c r="H17" s="40"/>
      <c r="I17" s="4">
        <f t="shared" si="2"/>
        <v>0</v>
      </c>
      <c r="J17" s="40"/>
      <c r="K17" s="4">
        <f t="shared" si="3"/>
        <v>0</v>
      </c>
      <c r="L17" s="40"/>
      <c r="M17" s="4">
        <f t="shared" si="4"/>
        <v>0</v>
      </c>
      <c r="N17" s="40"/>
      <c r="O17" s="4">
        <f t="shared" si="5"/>
        <v>0</v>
      </c>
      <c r="P17" s="40"/>
      <c r="Q17" s="4">
        <f t="shared" si="6"/>
        <v>0</v>
      </c>
      <c r="R17" s="52"/>
      <c r="S17" s="4">
        <f t="shared" si="7"/>
        <v>0</v>
      </c>
      <c r="T17" s="4"/>
      <c r="U17" s="4"/>
      <c r="V17" s="4">
        <f t="shared" si="8"/>
        <v>0</v>
      </c>
      <c r="W17" s="4">
        <f t="shared" si="9"/>
        <v>9</v>
      </c>
      <c r="X17" s="4">
        <f t="shared" si="10"/>
        <v>0</v>
      </c>
      <c r="Y17" s="4">
        <f t="shared" si="11"/>
        <v>0</v>
      </c>
      <c r="Z17" s="4">
        <f t="shared" si="12"/>
        <v>0</v>
      </c>
      <c r="AA17" s="4">
        <f t="shared" si="13"/>
        <v>0</v>
      </c>
      <c r="AB17" s="4">
        <f>Tabella4[[#This Row],[Pti Rnk7]]</f>
        <v>0</v>
      </c>
      <c r="AC17" s="39">
        <f>Tabella4[[#This Row],[Pti Rnk8]]</f>
        <v>0</v>
      </c>
      <c r="AD17" s="39">
        <f>Tabella4[[#This Row],[Pti Rnk9]]</f>
        <v>0</v>
      </c>
      <c r="AE17" s="63">
        <f>SUMPRODUCT(LARGE(V17:AD17,{1;2;3;4;5;6}))</f>
        <v>9</v>
      </c>
      <c r="AF17" s="4"/>
      <c r="AG17" s="65">
        <f>Tabella4[[#This Row],[25% PTI RNK ANNO 18/19]]+Tabella4[[#This Row],[PUNTI RANKING (best 6 results 19/20)]]</f>
        <v>9</v>
      </c>
      <c r="AH17" s="4">
        <f>Tabella4[[#This Row],[PUNTI RANKING (best 6 results 19/20)]]/4</f>
        <v>2.25</v>
      </c>
    </row>
    <row r="18" spans="1:34" ht="15.75" x14ac:dyDescent="0.25">
      <c r="A18" s="40">
        <f t="shared" si="14"/>
        <v>10</v>
      </c>
      <c r="B18" s="41" t="s">
        <v>5</v>
      </c>
      <c r="C18" s="41" t="s">
        <v>25</v>
      </c>
      <c r="D18" s="40">
        <v>4</v>
      </c>
      <c r="E18" s="4">
        <f t="shared" si="0"/>
        <v>3</v>
      </c>
      <c r="F18" s="40"/>
      <c r="G18" s="4">
        <f t="shared" si="1"/>
        <v>0</v>
      </c>
      <c r="H18" s="40"/>
      <c r="I18" s="4">
        <f t="shared" si="2"/>
        <v>0</v>
      </c>
      <c r="J18" s="40">
        <v>15</v>
      </c>
      <c r="K18" s="4">
        <f t="shared" si="3"/>
        <v>3.78</v>
      </c>
      <c r="L18" s="40"/>
      <c r="M18" s="4">
        <f t="shared" si="4"/>
        <v>0</v>
      </c>
      <c r="N18" s="40"/>
      <c r="O18" s="4">
        <f t="shared" si="5"/>
        <v>0</v>
      </c>
      <c r="P18" s="40"/>
      <c r="Q18" s="4">
        <f t="shared" si="6"/>
        <v>0</v>
      </c>
      <c r="R18" s="52"/>
      <c r="S18" s="4">
        <f t="shared" si="7"/>
        <v>0</v>
      </c>
      <c r="T18" s="4"/>
      <c r="U18" s="4"/>
      <c r="V18" s="4">
        <f t="shared" si="8"/>
        <v>3</v>
      </c>
      <c r="W18" s="4">
        <f t="shared" si="9"/>
        <v>0</v>
      </c>
      <c r="X18" s="4">
        <f t="shared" si="10"/>
        <v>0</v>
      </c>
      <c r="Y18" s="4">
        <f t="shared" si="11"/>
        <v>3.78</v>
      </c>
      <c r="Z18" s="4">
        <f t="shared" si="12"/>
        <v>0</v>
      </c>
      <c r="AA18" s="4">
        <f t="shared" si="13"/>
        <v>0</v>
      </c>
      <c r="AB18" s="4">
        <f>Tabella4[[#This Row],[Pti Rnk7]]</f>
        <v>0</v>
      </c>
      <c r="AC18" s="39">
        <f>Tabella4[[#This Row],[Pti Rnk8]]</f>
        <v>0</v>
      </c>
      <c r="AD18" s="39">
        <f>Tabella4[[#This Row],[Pti Rnk9]]</f>
        <v>0</v>
      </c>
      <c r="AE18" s="63">
        <f>SUMPRODUCT(LARGE(V18:AD18,{1;2;3;4;5;6}))</f>
        <v>6.7799999999999994</v>
      </c>
      <c r="AF18" s="4">
        <v>1.98</v>
      </c>
      <c r="AG18" s="65">
        <f>Tabella4[[#This Row],[25% PTI RNK ANNO 18/19]]+Tabella4[[#This Row],[PUNTI RANKING (best 6 results 19/20)]]</f>
        <v>8.76</v>
      </c>
      <c r="AH18" s="4">
        <f>Tabella4[[#This Row],[PUNTI RANKING (best 6 results 19/20)]]/4</f>
        <v>1.6949999999999998</v>
      </c>
    </row>
    <row r="19" spans="1:34" ht="15.75" x14ac:dyDescent="0.25">
      <c r="A19" s="40">
        <f t="shared" si="14"/>
        <v>11</v>
      </c>
      <c r="B19" s="41" t="s">
        <v>12</v>
      </c>
      <c r="C19" s="41" t="s">
        <v>26</v>
      </c>
      <c r="D19" s="40"/>
      <c r="E19" s="4">
        <f t="shared" si="0"/>
        <v>0</v>
      </c>
      <c r="F19" s="40"/>
      <c r="G19" s="4">
        <f t="shared" si="1"/>
        <v>0</v>
      </c>
      <c r="H19" s="40"/>
      <c r="I19" s="4">
        <f t="shared" si="2"/>
        <v>0</v>
      </c>
      <c r="J19" s="40">
        <v>12</v>
      </c>
      <c r="K19" s="4">
        <f t="shared" si="3"/>
        <v>4.7250000000000005</v>
      </c>
      <c r="L19" s="40"/>
      <c r="M19" s="4">
        <f t="shared" si="4"/>
        <v>0</v>
      </c>
      <c r="N19" s="40"/>
      <c r="O19" s="4">
        <f t="shared" si="5"/>
        <v>0</v>
      </c>
      <c r="P19" s="40"/>
      <c r="Q19" s="4">
        <f t="shared" si="6"/>
        <v>0</v>
      </c>
      <c r="R19" s="52"/>
      <c r="S19" s="4">
        <f t="shared" si="7"/>
        <v>0</v>
      </c>
      <c r="T19" s="4"/>
      <c r="U19" s="4"/>
      <c r="V19" s="4">
        <f t="shared" si="8"/>
        <v>0</v>
      </c>
      <c r="W19" s="4">
        <f t="shared" si="9"/>
        <v>0</v>
      </c>
      <c r="X19" s="4">
        <f t="shared" si="10"/>
        <v>0</v>
      </c>
      <c r="Y19" s="4">
        <f t="shared" si="11"/>
        <v>4.7250000000000005</v>
      </c>
      <c r="Z19" s="4">
        <f t="shared" si="12"/>
        <v>0</v>
      </c>
      <c r="AA19" s="4">
        <f t="shared" si="13"/>
        <v>0</v>
      </c>
      <c r="AB19" s="4">
        <f>Tabella4[[#This Row],[Pti Rnk7]]</f>
        <v>0</v>
      </c>
      <c r="AC19" s="39">
        <f>Tabella4[[#This Row],[Pti Rnk8]]</f>
        <v>0</v>
      </c>
      <c r="AD19" s="39">
        <f>Tabella4[[#This Row],[Pti Rnk9]]</f>
        <v>0</v>
      </c>
      <c r="AE19" s="63">
        <f>SUMPRODUCT(LARGE(V19:AD19,{1;2;3;4;5;6}))</f>
        <v>4.7250000000000005</v>
      </c>
      <c r="AF19" s="4">
        <v>3.3919999999999999</v>
      </c>
      <c r="AG19" s="65">
        <f>Tabella4[[#This Row],[25% PTI RNK ANNO 18/19]]+Tabella4[[#This Row],[PUNTI RANKING (best 6 results 19/20)]]</f>
        <v>8.1170000000000009</v>
      </c>
      <c r="AH19" s="4">
        <f>Tabella4[[#This Row],[PUNTI RANKING (best 6 results 19/20)]]/4</f>
        <v>1.1812500000000001</v>
      </c>
    </row>
    <row r="20" spans="1:34" ht="15.75" x14ac:dyDescent="0.25">
      <c r="A20" s="40">
        <f t="shared" si="14"/>
        <v>12</v>
      </c>
      <c r="B20" s="41" t="s">
        <v>94</v>
      </c>
      <c r="C20" s="41" t="s">
        <v>25</v>
      </c>
      <c r="D20" s="40">
        <v>6</v>
      </c>
      <c r="E20" s="4">
        <f t="shared" si="0"/>
        <v>2</v>
      </c>
      <c r="F20" s="40"/>
      <c r="G20" s="4">
        <f t="shared" si="1"/>
        <v>0</v>
      </c>
      <c r="H20" s="40"/>
      <c r="I20" s="4">
        <f t="shared" si="2"/>
        <v>0</v>
      </c>
      <c r="J20" s="40">
        <v>16</v>
      </c>
      <c r="K20" s="4">
        <f t="shared" si="3"/>
        <v>3.5437500000000002</v>
      </c>
      <c r="L20" s="40"/>
      <c r="M20" s="4">
        <f t="shared" si="4"/>
        <v>0</v>
      </c>
      <c r="N20" s="40">
        <v>4</v>
      </c>
      <c r="O20" s="4">
        <f t="shared" si="5"/>
        <v>2.5</v>
      </c>
      <c r="P20" s="40"/>
      <c r="Q20" s="4">
        <f t="shared" si="6"/>
        <v>0</v>
      </c>
      <c r="R20" s="52"/>
      <c r="S20" s="4">
        <f t="shared" si="7"/>
        <v>0</v>
      </c>
      <c r="T20" s="4"/>
      <c r="U20" s="4"/>
      <c r="V20" s="4">
        <f t="shared" si="8"/>
        <v>2</v>
      </c>
      <c r="W20" s="4">
        <f t="shared" si="9"/>
        <v>0</v>
      </c>
      <c r="X20" s="4">
        <f t="shared" si="10"/>
        <v>0</v>
      </c>
      <c r="Y20" s="4">
        <f t="shared" si="11"/>
        <v>3.5437500000000002</v>
      </c>
      <c r="Z20" s="4">
        <f t="shared" si="12"/>
        <v>0</v>
      </c>
      <c r="AA20" s="4">
        <f t="shared" si="13"/>
        <v>2.5</v>
      </c>
      <c r="AB20" s="4">
        <f>Tabella4[[#This Row],[Pti Rnk7]]</f>
        <v>0</v>
      </c>
      <c r="AC20" s="39">
        <f>Tabella4[[#This Row],[Pti Rnk8]]</f>
        <v>0</v>
      </c>
      <c r="AD20" s="39">
        <f>Tabella4[[#This Row],[Pti Rnk9]]</f>
        <v>0</v>
      </c>
      <c r="AE20" s="63">
        <f>SUMPRODUCT(LARGE(V20:AD20,{1;2;3;4;5;6}))</f>
        <v>8.0437499999999993</v>
      </c>
      <c r="AF20" s="4"/>
      <c r="AG20" s="65">
        <f>Tabella4[[#This Row],[25% PTI RNK ANNO 18/19]]+Tabella4[[#This Row],[PUNTI RANKING (best 6 results 19/20)]]</f>
        <v>8.0437499999999993</v>
      </c>
      <c r="AH20" s="4">
        <f>Tabella4[[#This Row],[PUNTI RANKING (best 6 results 19/20)]]/4</f>
        <v>2.0109374999999998</v>
      </c>
    </row>
    <row r="21" spans="1:34" ht="15.75" x14ac:dyDescent="0.25">
      <c r="A21" s="40">
        <f t="shared" si="14"/>
        <v>13</v>
      </c>
      <c r="B21" s="41" t="s">
        <v>73</v>
      </c>
      <c r="C21" s="41" t="s">
        <v>69</v>
      </c>
      <c r="D21" s="40"/>
      <c r="E21" s="4">
        <f t="shared" si="0"/>
        <v>0</v>
      </c>
      <c r="F21" s="40">
        <v>6</v>
      </c>
      <c r="G21" s="4">
        <f t="shared" si="1"/>
        <v>1.5</v>
      </c>
      <c r="H21" s="40"/>
      <c r="I21" s="4">
        <f t="shared" si="2"/>
        <v>0</v>
      </c>
      <c r="J21" s="40">
        <v>19</v>
      </c>
      <c r="K21" s="4">
        <f t="shared" si="3"/>
        <v>2.9842105263157901</v>
      </c>
      <c r="L21" s="40"/>
      <c r="M21" s="4">
        <f t="shared" si="4"/>
        <v>0</v>
      </c>
      <c r="N21" s="40">
        <v>5</v>
      </c>
      <c r="O21" s="4">
        <f t="shared" si="5"/>
        <v>2</v>
      </c>
      <c r="P21" s="40"/>
      <c r="Q21" s="4">
        <f t="shared" si="6"/>
        <v>0</v>
      </c>
      <c r="R21" s="52"/>
      <c r="S21" s="4">
        <f t="shared" si="7"/>
        <v>0</v>
      </c>
      <c r="T21" s="4"/>
      <c r="U21" s="4"/>
      <c r="V21" s="4">
        <f t="shared" si="8"/>
        <v>0</v>
      </c>
      <c r="W21" s="4">
        <f t="shared" si="9"/>
        <v>1.5</v>
      </c>
      <c r="X21" s="4">
        <f t="shared" si="10"/>
        <v>0</v>
      </c>
      <c r="Y21" s="4">
        <f t="shared" si="11"/>
        <v>2.9842105263157901</v>
      </c>
      <c r="Z21" s="4">
        <f t="shared" si="12"/>
        <v>0</v>
      </c>
      <c r="AA21" s="4">
        <f t="shared" si="13"/>
        <v>2</v>
      </c>
      <c r="AB21" s="4">
        <f>Tabella4[[#This Row],[Pti Rnk7]]</f>
        <v>0</v>
      </c>
      <c r="AC21" s="39">
        <f>Tabella4[[#This Row],[Pti Rnk8]]</f>
        <v>0</v>
      </c>
      <c r="AD21" s="39">
        <f>Tabella4[[#This Row],[Pti Rnk9]]</f>
        <v>0</v>
      </c>
      <c r="AE21" s="63">
        <f>SUMPRODUCT(LARGE(V21:AD21,{1;2;3;4;5;6}))</f>
        <v>6.4842105263157901</v>
      </c>
      <c r="AF21" s="4"/>
      <c r="AG21" s="65">
        <f>Tabella4[[#This Row],[25% PTI RNK ANNO 18/19]]+Tabella4[[#This Row],[PUNTI RANKING (best 6 results 19/20)]]</f>
        <v>6.4842105263157901</v>
      </c>
      <c r="AH21" s="4">
        <f>Tabella4[[#This Row],[PUNTI RANKING (best 6 results 19/20)]]/4</f>
        <v>1.6210526315789475</v>
      </c>
    </row>
    <row r="22" spans="1:34" ht="15.75" x14ac:dyDescent="0.25">
      <c r="A22" s="40">
        <f t="shared" si="14"/>
        <v>14</v>
      </c>
      <c r="B22" s="41" t="s">
        <v>71</v>
      </c>
      <c r="C22" s="41" t="s">
        <v>25</v>
      </c>
      <c r="D22" s="40"/>
      <c r="E22" s="4">
        <f t="shared" si="0"/>
        <v>0</v>
      </c>
      <c r="F22" s="40"/>
      <c r="G22" s="4">
        <f t="shared" si="1"/>
        <v>0</v>
      </c>
      <c r="H22" s="40"/>
      <c r="I22" s="4">
        <f t="shared" si="2"/>
        <v>0</v>
      </c>
      <c r="J22" s="40">
        <v>10</v>
      </c>
      <c r="K22" s="4">
        <f t="shared" si="3"/>
        <v>5.6700000000000008</v>
      </c>
      <c r="L22" s="40"/>
      <c r="M22" s="4">
        <f t="shared" si="4"/>
        <v>0</v>
      </c>
      <c r="N22" s="40"/>
      <c r="O22" s="4">
        <f t="shared" si="5"/>
        <v>0</v>
      </c>
      <c r="P22" s="40"/>
      <c r="Q22" s="4">
        <f t="shared" si="6"/>
        <v>0</v>
      </c>
      <c r="R22" s="52"/>
      <c r="S22" s="4">
        <f t="shared" si="7"/>
        <v>0</v>
      </c>
      <c r="T22" s="4"/>
      <c r="U22" s="4"/>
      <c r="V22" s="4">
        <f t="shared" si="8"/>
        <v>0</v>
      </c>
      <c r="W22" s="4">
        <f t="shared" si="9"/>
        <v>0</v>
      </c>
      <c r="X22" s="4">
        <f t="shared" si="10"/>
        <v>0</v>
      </c>
      <c r="Y22" s="4">
        <f t="shared" si="11"/>
        <v>5.6700000000000008</v>
      </c>
      <c r="Z22" s="4">
        <f t="shared" si="12"/>
        <v>0</v>
      </c>
      <c r="AA22" s="4">
        <f t="shared" si="13"/>
        <v>0</v>
      </c>
      <c r="AB22" s="4">
        <f>Tabella4[[#This Row],[Pti Rnk7]]</f>
        <v>0</v>
      </c>
      <c r="AC22" s="39">
        <f>Tabella4[[#This Row],[Pti Rnk8]]</f>
        <v>0</v>
      </c>
      <c r="AD22" s="39">
        <f>Tabella4[[#This Row],[Pti Rnk9]]</f>
        <v>0</v>
      </c>
      <c r="AE22" s="63">
        <f>SUMPRODUCT(LARGE(V22:AD22,{1;2;3;4;5;6}))</f>
        <v>5.6700000000000008</v>
      </c>
      <c r="AF22" s="4"/>
      <c r="AG22" s="65">
        <f>Tabella4[[#This Row],[25% PTI RNK ANNO 18/19]]+Tabella4[[#This Row],[PUNTI RANKING (best 6 results 19/20)]]</f>
        <v>5.6700000000000008</v>
      </c>
      <c r="AH22" s="4">
        <f>Tabella4[[#This Row],[PUNTI RANKING (best 6 results 19/20)]]/4</f>
        <v>1.4175000000000002</v>
      </c>
    </row>
    <row r="23" spans="1:34" ht="15.75" x14ac:dyDescent="0.25">
      <c r="A23" s="40">
        <f t="shared" si="14"/>
        <v>15</v>
      </c>
      <c r="B23" s="41" t="s">
        <v>7</v>
      </c>
      <c r="C23" s="41" t="s">
        <v>26</v>
      </c>
      <c r="D23" s="40"/>
      <c r="E23" s="4">
        <f t="shared" si="0"/>
        <v>0</v>
      </c>
      <c r="F23" s="40"/>
      <c r="G23" s="4">
        <f t="shared" si="1"/>
        <v>0</v>
      </c>
      <c r="H23" s="40"/>
      <c r="I23" s="4">
        <f t="shared" si="2"/>
        <v>0</v>
      </c>
      <c r="J23" s="40">
        <v>14</v>
      </c>
      <c r="K23" s="4">
        <f t="shared" si="3"/>
        <v>4.0500000000000007</v>
      </c>
      <c r="L23" s="40"/>
      <c r="M23" s="4">
        <f t="shared" si="4"/>
        <v>0</v>
      </c>
      <c r="N23" s="40"/>
      <c r="O23" s="4">
        <f t="shared" si="5"/>
        <v>0</v>
      </c>
      <c r="P23" s="40"/>
      <c r="Q23" s="4">
        <f t="shared" si="6"/>
        <v>0</v>
      </c>
      <c r="R23" s="52"/>
      <c r="S23" s="4">
        <f t="shared" si="7"/>
        <v>0</v>
      </c>
      <c r="T23" s="4"/>
      <c r="U23" s="4"/>
      <c r="V23" s="4">
        <f t="shared" si="8"/>
        <v>0</v>
      </c>
      <c r="W23" s="4">
        <f t="shared" si="9"/>
        <v>0</v>
      </c>
      <c r="X23" s="4">
        <f t="shared" si="10"/>
        <v>0</v>
      </c>
      <c r="Y23" s="4">
        <f t="shared" si="11"/>
        <v>4.0500000000000007</v>
      </c>
      <c r="Z23" s="4">
        <f t="shared" si="12"/>
        <v>0</v>
      </c>
      <c r="AA23" s="4">
        <f t="shared" si="13"/>
        <v>0</v>
      </c>
      <c r="AB23" s="4">
        <f>Tabella4[[#This Row],[Pti Rnk7]]</f>
        <v>0</v>
      </c>
      <c r="AC23" s="39">
        <f>Tabella4[[#This Row],[Pti Rnk8]]</f>
        <v>0</v>
      </c>
      <c r="AD23" s="39">
        <f>Tabella4[[#This Row],[Pti Rnk9]]</f>
        <v>0</v>
      </c>
      <c r="AE23" s="63">
        <f>SUMPRODUCT(LARGE(V23:AD23,{1;2;3;4;5;6}))</f>
        <v>4.0500000000000007</v>
      </c>
      <c r="AF23" s="4">
        <v>1.17</v>
      </c>
      <c r="AG23" s="65">
        <f>Tabella4[[#This Row],[25% PTI RNK ANNO 18/19]]+Tabella4[[#This Row],[PUNTI RANKING (best 6 results 19/20)]]</f>
        <v>5.2200000000000006</v>
      </c>
      <c r="AH23" s="4">
        <f>Tabella4[[#This Row],[PUNTI RANKING (best 6 results 19/20)]]/4</f>
        <v>1.0125000000000002</v>
      </c>
    </row>
    <row r="24" spans="1:34" ht="15.75" x14ac:dyDescent="0.25">
      <c r="A24" s="40">
        <f t="shared" si="14"/>
        <v>16</v>
      </c>
      <c r="B24" s="41" t="s">
        <v>18</v>
      </c>
      <c r="C24" s="41" t="s">
        <v>25</v>
      </c>
      <c r="D24" s="40"/>
      <c r="E24" s="4">
        <f t="shared" si="0"/>
        <v>0</v>
      </c>
      <c r="F24" s="40">
        <v>2</v>
      </c>
      <c r="G24" s="4">
        <f t="shared" si="1"/>
        <v>4.5</v>
      </c>
      <c r="H24" s="40"/>
      <c r="I24" s="4">
        <f t="shared" si="2"/>
        <v>0</v>
      </c>
      <c r="J24" s="40"/>
      <c r="K24" s="4">
        <f t="shared" si="3"/>
        <v>0</v>
      </c>
      <c r="L24" s="40"/>
      <c r="M24" s="4">
        <f t="shared" si="4"/>
        <v>0</v>
      </c>
      <c r="N24" s="40"/>
      <c r="O24" s="4">
        <f t="shared" si="5"/>
        <v>0</v>
      </c>
      <c r="P24" s="40"/>
      <c r="Q24" s="4">
        <f t="shared" si="6"/>
        <v>0</v>
      </c>
      <c r="R24" s="52"/>
      <c r="S24" s="4">
        <f t="shared" si="7"/>
        <v>0</v>
      </c>
      <c r="T24" s="4"/>
      <c r="U24" s="4"/>
      <c r="V24" s="4">
        <f t="shared" si="8"/>
        <v>0</v>
      </c>
      <c r="W24" s="4">
        <f t="shared" si="9"/>
        <v>4.5</v>
      </c>
      <c r="X24" s="4">
        <f t="shared" si="10"/>
        <v>0</v>
      </c>
      <c r="Y24" s="4">
        <f t="shared" si="11"/>
        <v>0</v>
      </c>
      <c r="Z24" s="4">
        <f t="shared" si="12"/>
        <v>0</v>
      </c>
      <c r="AA24" s="4">
        <f t="shared" si="13"/>
        <v>0</v>
      </c>
      <c r="AB24" s="4">
        <f>Tabella4[[#This Row],[Pti Rnk7]]</f>
        <v>0</v>
      </c>
      <c r="AC24" s="39">
        <f>Tabella4[[#This Row],[Pti Rnk8]]</f>
        <v>0</v>
      </c>
      <c r="AD24" s="39">
        <f>Tabella4[[#This Row],[Pti Rnk9]]</f>
        <v>0</v>
      </c>
      <c r="AE24" s="63">
        <f>SUMPRODUCT(LARGE(V24:AD24,{1;2;3;4;5;6}))</f>
        <v>4.5</v>
      </c>
      <c r="AF24" s="4"/>
      <c r="AG24" s="65">
        <f>Tabella4[[#This Row],[25% PTI RNK ANNO 18/19]]+Tabella4[[#This Row],[PUNTI RANKING (best 6 results 19/20)]]</f>
        <v>4.5</v>
      </c>
      <c r="AH24" s="4">
        <f>Tabella4[[#This Row],[PUNTI RANKING (best 6 results 19/20)]]/4</f>
        <v>1.125</v>
      </c>
    </row>
    <row r="25" spans="1:34" ht="15.75" x14ac:dyDescent="0.25">
      <c r="A25" s="40">
        <f t="shared" si="14"/>
        <v>17</v>
      </c>
      <c r="B25" s="41" t="s">
        <v>91</v>
      </c>
      <c r="C25" s="41" t="s">
        <v>26</v>
      </c>
      <c r="D25" s="40"/>
      <c r="E25" s="4">
        <f t="shared" si="0"/>
        <v>0</v>
      </c>
      <c r="F25" s="40"/>
      <c r="G25" s="4">
        <f t="shared" si="1"/>
        <v>0</v>
      </c>
      <c r="H25" s="40"/>
      <c r="I25" s="4">
        <f t="shared" si="2"/>
        <v>0</v>
      </c>
      <c r="J25" s="40"/>
      <c r="K25" s="4">
        <f t="shared" si="3"/>
        <v>0</v>
      </c>
      <c r="L25" s="40">
        <v>3</v>
      </c>
      <c r="M25" s="4">
        <f t="shared" si="4"/>
        <v>4.5</v>
      </c>
      <c r="N25" s="40"/>
      <c r="O25" s="4">
        <f t="shared" si="5"/>
        <v>0</v>
      </c>
      <c r="P25" s="40"/>
      <c r="Q25" s="4">
        <f t="shared" si="6"/>
        <v>0</v>
      </c>
      <c r="R25" s="52"/>
      <c r="S25" s="4">
        <f t="shared" si="7"/>
        <v>0</v>
      </c>
      <c r="T25" s="4"/>
      <c r="U25" s="4"/>
      <c r="V25" s="4">
        <f t="shared" si="8"/>
        <v>0</v>
      </c>
      <c r="W25" s="4">
        <f t="shared" si="9"/>
        <v>0</v>
      </c>
      <c r="X25" s="4">
        <f t="shared" si="10"/>
        <v>0</v>
      </c>
      <c r="Y25" s="4">
        <f t="shared" si="11"/>
        <v>0</v>
      </c>
      <c r="Z25" s="4">
        <f t="shared" si="12"/>
        <v>4.5</v>
      </c>
      <c r="AA25" s="4">
        <f t="shared" si="13"/>
        <v>0</v>
      </c>
      <c r="AB25" s="4">
        <f>Tabella4[[#This Row],[Pti Rnk7]]</f>
        <v>0</v>
      </c>
      <c r="AC25" s="39">
        <f>Tabella4[[#This Row],[Pti Rnk8]]</f>
        <v>0</v>
      </c>
      <c r="AD25" s="39">
        <f>Tabella4[[#This Row],[Pti Rnk9]]</f>
        <v>0</v>
      </c>
      <c r="AE25" s="63">
        <f>SUMPRODUCT(LARGE(V25:AD25,{1;2;3;4;5;6}))</f>
        <v>4.5</v>
      </c>
      <c r="AF25" s="4"/>
      <c r="AG25" s="65">
        <f>Tabella4[[#This Row],[25% PTI RNK ANNO 18/19]]+Tabella4[[#This Row],[PUNTI RANKING (best 6 results 19/20)]]</f>
        <v>4.5</v>
      </c>
      <c r="AH25" s="4">
        <f>Tabella4[[#This Row],[PUNTI RANKING (best 6 results 19/20)]]/4</f>
        <v>1.125</v>
      </c>
    </row>
    <row r="26" spans="1:34" ht="15.75" x14ac:dyDescent="0.25">
      <c r="A26" s="40">
        <f t="shared" si="14"/>
        <v>18</v>
      </c>
      <c r="B26" s="54" t="s">
        <v>1</v>
      </c>
      <c r="C26" s="54" t="s">
        <v>25</v>
      </c>
      <c r="D26" s="40"/>
      <c r="E26" s="4">
        <f t="shared" si="0"/>
        <v>0</v>
      </c>
      <c r="F26" s="40"/>
      <c r="G26" s="4">
        <f t="shared" si="1"/>
        <v>0</v>
      </c>
      <c r="H26" s="40"/>
      <c r="I26" s="4">
        <f t="shared" si="2"/>
        <v>0</v>
      </c>
      <c r="J26" s="40"/>
      <c r="K26" s="4">
        <f t="shared" si="3"/>
        <v>0</v>
      </c>
      <c r="L26" s="40"/>
      <c r="M26" s="4">
        <f t="shared" si="4"/>
        <v>0</v>
      </c>
      <c r="N26" s="40"/>
      <c r="O26" s="4">
        <f t="shared" si="5"/>
        <v>0</v>
      </c>
      <c r="P26" s="40"/>
      <c r="Q26" s="4">
        <f t="shared" si="6"/>
        <v>0</v>
      </c>
      <c r="R26" s="52"/>
      <c r="S26" s="4">
        <f t="shared" si="7"/>
        <v>0</v>
      </c>
      <c r="T26" s="4"/>
      <c r="U26" s="4"/>
      <c r="V26" s="4">
        <f t="shared" si="8"/>
        <v>0</v>
      </c>
      <c r="W26" s="4">
        <f t="shared" si="9"/>
        <v>0</v>
      </c>
      <c r="X26" s="4">
        <f t="shared" si="10"/>
        <v>0</v>
      </c>
      <c r="Y26" s="4">
        <f t="shared" si="11"/>
        <v>0</v>
      </c>
      <c r="Z26" s="4">
        <f t="shared" si="12"/>
        <v>0</v>
      </c>
      <c r="AA26" s="4">
        <f t="shared" si="13"/>
        <v>0</v>
      </c>
      <c r="AB26" s="4">
        <f>P26</f>
        <v>0</v>
      </c>
      <c r="AC26" s="39">
        <f>Tabella4[[#This Row],[Pti Rnk8]]</f>
        <v>0</v>
      </c>
      <c r="AD26" s="39">
        <f>Tabella4[[#This Row],[Pti Rnk9]]</f>
        <v>0</v>
      </c>
      <c r="AE26" s="63">
        <f>SUMPRODUCT(LARGE(V26:AD26,{1;2;3;4;5;6}))</f>
        <v>0</v>
      </c>
      <c r="AF26" s="4">
        <v>4.05</v>
      </c>
      <c r="AG26" s="65">
        <f>Tabella4[[#This Row],[25% PTI RNK ANNO 18/19]]+Tabella4[[#This Row],[PUNTI RANKING (best 6 results 19/20)]]</f>
        <v>4.05</v>
      </c>
      <c r="AH26" s="4">
        <f>Tabella4[[#This Row],[PUNTI RANKING (best 6 results 19/20)]]/4</f>
        <v>0</v>
      </c>
    </row>
    <row r="27" spans="1:34" ht="15.75" x14ac:dyDescent="0.25">
      <c r="A27" s="42">
        <f t="shared" si="14"/>
        <v>19</v>
      </c>
      <c r="B27" s="43" t="s">
        <v>96</v>
      </c>
      <c r="C27" s="43" t="s">
        <v>25</v>
      </c>
      <c r="D27" s="42"/>
      <c r="E27" s="44">
        <f t="shared" si="0"/>
        <v>0</v>
      </c>
      <c r="F27" s="42"/>
      <c r="G27" s="44">
        <f t="shared" si="1"/>
        <v>0</v>
      </c>
      <c r="H27" s="42"/>
      <c r="I27" s="44">
        <f t="shared" si="2"/>
        <v>0</v>
      </c>
      <c r="J27" s="42"/>
      <c r="K27" s="44">
        <f t="shared" si="3"/>
        <v>0</v>
      </c>
      <c r="L27" s="42">
        <v>4</v>
      </c>
      <c r="M27" s="44">
        <f t="shared" si="4"/>
        <v>3.375</v>
      </c>
      <c r="N27" s="42"/>
      <c r="O27" s="44">
        <f t="shared" si="5"/>
        <v>0</v>
      </c>
      <c r="P27" s="42"/>
      <c r="Q27" s="44">
        <f t="shared" si="6"/>
        <v>0</v>
      </c>
      <c r="R27" s="53"/>
      <c r="S27" s="44">
        <f t="shared" si="7"/>
        <v>0</v>
      </c>
      <c r="T27" s="44"/>
      <c r="U27" s="44"/>
      <c r="V27" s="44">
        <f t="shared" si="8"/>
        <v>0</v>
      </c>
      <c r="W27" s="44">
        <f t="shared" si="9"/>
        <v>0</v>
      </c>
      <c r="X27" s="44">
        <f t="shared" si="10"/>
        <v>0</v>
      </c>
      <c r="Y27" s="44">
        <f t="shared" si="11"/>
        <v>0</v>
      </c>
      <c r="Z27" s="44">
        <f t="shared" si="12"/>
        <v>3.375</v>
      </c>
      <c r="AA27" s="44">
        <f t="shared" si="13"/>
        <v>0</v>
      </c>
      <c r="AB27" s="44">
        <f>Tabella4[[#This Row],[Pti Rnk7]]</f>
        <v>0</v>
      </c>
      <c r="AC27" s="50">
        <f>Tabella4[[#This Row],[Pti Rnk8]]</f>
        <v>0</v>
      </c>
      <c r="AD27" s="50">
        <f>Tabella4[[#This Row],[Pti Rnk9]]</f>
        <v>0</v>
      </c>
      <c r="AE27" s="63">
        <f>SUMPRODUCT(LARGE(V27:AD27,{1;2;3;4;5;6}))</f>
        <v>3.375</v>
      </c>
      <c r="AF27" s="4"/>
      <c r="AG27" s="65">
        <f>Tabella4[[#This Row],[25% PTI RNK ANNO 18/19]]+Tabella4[[#This Row],[PUNTI RANKING (best 6 results 19/20)]]</f>
        <v>3.375</v>
      </c>
      <c r="AH27" s="4">
        <f>Tabella4[[#This Row],[PUNTI RANKING (best 6 results 19/20)]]/4</f>
        <v>0.84375</v>
      </c>
    </row>
    <row r="28" spans="1:34" ht="15.75" x14ac:dyDescent="0.25">
      <c r="A28" s="40">
        <f t="shared" si="14"/>
        <v>20</v>
      </c>
      <c r="B28" s="41" t="s">
        <v>72</v>
      </c>
      <c r="C28" s="41" t="s">
        <v>26</v>
      </c>
      <c r="D28" s="40"/>
      <c r="E28" s="4">
        <f t="shared" si="0"/>
        <v>0</v>
      </c>
      <c r="F28" s="40"/>
      <c r="G28" s="4">
        <f t="shared" si="1"/>
        <v>0</v>
      </c>
      <c r="H28" s="40"/>
      <c r="I28" s="4">
        <f t="shared" si="2"/>
        <v>0</v>
      </c>
      <c r="J28" s="40">
        <v>18</v>
      </c>
      <c r="K28" s="4">
        <f t="shared" si="3"/>
        <v>3.1500000000000004</v>
      </c>
      <c r="L28" s="40"/>
      <c r="M28" s="4">
        <f t="shared" si="4"/>
        <v>0</v>
      </c>
      <c r="N28" s="40"/>
      <c r="O28" s="4">
        <f t="shared" si="5"/>
        <v>0</v>
      </c>
      <c r="P28" s="40"/>
      <c r="Q28" s="4">
        <f t="shared" si="6"/>
        <v>0</v>
      </c>
      <c r="R28" s="52"/>
      <c r="S28" s="4">
        <f t="shared" si="7"/>
        <v>0</v>
      </c>
      <c r="T28" s="4"/>
      <c r="U28" s="4"/>
      <c r="V28" s="4">
        <f t="shared" si="8"/>
        <v>0</v>
      </c>
      <c r="W28" s="4">
        <f t="shared" si="9"/>
        <v>0</v>
      </c>
      <c r="X28" s="4">
        <f t="shared" si="10"/>
        <v>0</v>
      </c>
      <c r="Y28" s="4">
        <f t="shared" si="11"/>
        <v>3.1500000000000004</v>
      </c>
      <c r="Z28" s="4">
        <f t="shared" si="12"/>
        <v>0</v>
      </c>
      <c r="AA28" s="4">
        <f t="shared" si="13"/>
        <v>0</v>
      </c>
      <c r="AB28" s="4">
        <f>Tabella4[[#This Row],[Pti Rnk7]]</f>
        <v>0</v>
      </c>
      <c r="AC28" s="39">
        <f>Tabella4[[#This Row],[Pti Rnk8]]</f>
        <v>0</v>
      </c>
      <c r="AD28" s="39">
        <f>Tabella4[[#This Row],[Pti Rnk9]]</f>
        <v>0</v>
      </c>
      <c r="AE28" s="63">
        <f>SUMPRODUCT(LARGE(V28:AD28,{1;2;3;4;5;6}))</f>
        <v>3.1500000000000004</v>
      </c>
      <c r="AF28" s="4"/>
      <c r="AG28" s="65">
        <f>Tabella4[[#This Row],[25% PTI RNK ANNO 18/19]]+Tabella4[[#This Row],[PUNTI RANKING (best 6 results 19/20)]]</f>
        <v>3.1500000000000004</v>
      </c>
      <c r="AH28" s="4">
        <f>Tabella4[[#This Row],[PUNTI RANKING (best 6 results 19/20)]]/4</f>
        <v>0.78750000000000009</v>
      </c>
    </row>
    <row r="29" spans="1:34" ht="15.75" x14ac:dyDescent="0.25">
      <c r="A29" s="40">
        <f t="shared" si="14"/>
        <v>21</v>
      </c>
      <c r="B29" s="41" t="s">
        <v>74</v>
      </c>
      <c r="C29" s="41" t="s">
        <v>25</v>
      </c>
      <c r="D29" s="40"/>
      <c r="E29" s="4">
        <f t="shared" si="0"/>
        <v>0</v>
      </c>
      <c r="F29" s="40"/>
      <c r="G29" s="4">
        <f t="shared" si="1"/>
        <v>0</v>
      </c>
      <c r="H29" s="40"/>
      <c r="I29" s="4">
        <f t="shared" si="2"/>
        <v>0</v>
      </c>
      <c r="J29" s="40">
        <v>20</v>
      </c>
      <c r="K29" s="4">
        <f t="shared" si="3"/>
        <v>2.8350000000000004</v>
      </c>
      <c r="L29" s="40"/>
      <c r="M29" s="4">
        <f t="shared" si="4"/>
        <v>0</v>
      </c>
      <c r="N29" s="40"/>
      <c r="O29" s="4">
        <f t="shared" si="5"/>
        <v>0</v>
      </c>
      <c r="P29" s="40"/>
      <c r="Q29" s="4">
        <f t="shared" si="6"/>
        <v>0</v>
      </c>
      <c r="R29" s="52"/>
      <c r="S29" s="4">
        <f t="shared" si="7"/>
        <v>0</v>
      </c>
      <c r="T29" s="4"/>
      <c r="U29" s="4"/>
      <c r="V29" s="4">
        <f t="shared" si="8"/>
        <v>0</v>
      </c>
      <c r="W29" s="4">
        <f t="shared" si="9"/>
        <v>0</v>
      </c>
      <c r="X29" s="4">
        <f t="shared" si="10"/>
        <v>0</v>
      </c>
      <c r="Y29" s="4">
        <f t="shared" si="11"/>
        <v>2.8350000000000004</v>
      </c>
      <c r="Z29" s="4">
        <f t="shared" si="12"/>
        <v>0</v>
      </c>
      <c r="AA29" s="4">
        <f t="shared" si="13"/>
        <v>0</v>
      </c>
      <c r="AB29" s="4">
        <f>Tabella4[[#This Row],[Pti Rnk7]]</f>
        <v>0</v>
      </c>
      <c r="AC29" s="39">
        <f>Tabella4[[#This Row],[Pti Rnk8]]</f>
        <v>0</v>
      </c>
      <c r="AD29" s="39">
        <f>Tabella4[[#This Row],[Pti Rnk9]]</f>
        <v>0</v>
      </c>
      <c r="AE29" s="63">
        <f>SUMPRODUCT(LARGE(V29:AD29,{1;2;3;4;5;6}))</f>
        <v>2.8350000000000004</v>
      </c>
      <c r="AF29" s="4"/>
      <c r="AG29" s="65">
        <f>Tabella4[[#This Row],[25% PTI RNK ANNO 18/19]]+Tabella4[[#This Row],[PUNTI RANKING (best 6 results 19/20)]]</f>
        <v>2.8350000000000004</v>
      </c>
      <c r="AH29" s="4">
        <f>Tabella4[[#This Row],[PUNTI RANKING (best 6 results 19/20)]]/4</f>
        <v>0.7087500000000001</v>
      </c>
    </row>
    <row r="30" spans="1:34" ht="15.75" x14ac:dyDescent="0.25">
      <c r="A30" s="40">
        <f t="shared" si="14"/>
        <v>22</v>
      </c>
      <c r="B30" s="54" t="s">
        <v>4</v>
      </c>
      <c r="C30" s="54" t="s">
        <v>26</v>
      </c>
      <c r="D30" s="40"/>
      <c r="E30" s="4">
        <f t="shared" si="0"/>
        <v>0</v>
      </c>
      <c r="F30" s="40"/>
      <c r="G30" s="4">
        <f t="shared" si="1"/>
        <v>0</v>
      </c>
      <c r="H30" s="40"/>
      <c r="I30" s="4">
        <f t="shared" si="2"/>
        <v>0</v>
      </c>
      <c r="J30" s="40"/>
      <c r="K30" s="4">
        <f t="shared" si="3"/>
        <v>0</v>
      </c>
      <c r="L30" s="40"/>
      <c r="M30" s="4">
        <f t="shared" si="4"/>
        <v>0</v>
      </c>
      <c r="N30" s="40"/>
      <c r="O30" s="4">
        <f t="shared" si="5"/>
        <v>0</v>
      </c>
      <c r="P30" s="40"/>
      <c r="Q30" s="4">
        <f t="shared" si="6"/>
        <v>0</v>
      </c>
      <c r="R30" s="52"/>
      <c r="S30" s="4">
        <f t="shared" si="7"/>
        <v>0</v>
      </c>
      <c r="T30" s="4"/>
      <c r="U30" s="4"/>
      <c r="V30" s="4">
        <f t="shared" si="8"/>
        <v>0</v>
      </c>
      <c r="W30" s="4">
        <f t="shared" si="9"/>
        <v>0</v>
      </c>
      <c r="X30" s="4">
        <f t="shared" si="10"/>
        <v>0</v>
      </c>
      <c r="Y30" s="4">
        <f t="shared" si="11"/>
        <v>0</v>
      </c>
      <c r="Z30" s="4">
        <f t="shared" si="12"/>
        <v>0</v>
      </c>
      <c r="AA30" s="4">
        <f t="shared" si="13"/>
        <v>0</v>
      </c>
      <c r="AB30" s="4">
        <f>P30</f>
        <v>0</v>
      </c>
      <c r="AC30" s="39">
        <f>Tabella4[[#This Row],[Pti Rnk8]]</f>
        <v>0</v>
      </c>
      <c r="AD30" s="39">
        <f>Tabella4[[#This Row],[Pti Rnk9]]</f>
        <v>0</v>
      </c>
      <c r="AE30" s="63">
        <f>SUMPRODUCT(LARGE(V30:AD30,{1;2;3;4;5;6}))</f>
        <v>0</v>
      </c>
      <c r="AF30" s="4">
        <v>2.4500000000000002</v>
      </c>
      <c r="AG30" s="65">
        <f>Tabella4[[#This Row],[25% PTI RNK ANNO 18/19]]+Tabella4[[#This Row],[PUNTI RANKING (best 6 results 19/20)]]</f>
        <v>2.4500000000000002</v>
      </c>
      <c r="AH30" s="4">
        <f>Tabella4[[#This Row],[PUNTI RANKING (best 6 results 19/20)]]/4</f>
        <v>0</v>
      </c>
    </row>
    <row r="31" spans="1:34" ht="15.75" x14ac:dyDescent="0.25">
      <c r="A31" s="42">
        <f t="shared" si="14"/>
        <v>23</v>
      </c>
      <c r="B31" s="43" t="s">
        <v>95</v>
      </c>
      <c r="C31" s="43" t="s">
        <v>25</v>
      </c>
      <c r="D31" s="42"/>
      <c r="E31" s="44">
        <f t="shared" si="0"/>
        <v>0</v>
      </c>
      <c r="F31" s="42">
        <v>4</v>
      </c>
      <c r="G31" s="44">
        <f t="shared" si="1"/>
        <v>2.25</v>
      </c>
      <c r="H31" s="42"/>
      <c r="I31" s="44">
        <f t="shared" si="2"/>
        <v>0</v>
      </c>
      <c r="J31" s="42"/>
      <c r="K31" s="44">
        <f t="shared" si="3"/>
        <v>0</v>
      </c>
      <c r="L31" s="42"/>
      <c r="M31" s="44">
        <f t="shared" si="4"/>
        <v>0</v>
      </c>
      <c r="N31" s="42"/>
      <c r="O31" s="44">
        <f t="shared" si="5"/>
        <v>0</v>
      </c>
      <c r="P31" s="42"/>
      <c r="Q31" s="44">
        <f t="shared" si="6"/>
        <v>0</v>
      </c>
      <c r="R31" s="53"/>
      <c r="S31" s="44">
        <f t="shared" si="7"/>
        <v>0</v>
      </c>
      <c r="T31" s="44"/>
      <c r="U31" s="44"/>
      <c r="V31" s="44">
        <f t="shared" si="8"/>
        <v>0</v>
      </c>
      <c r="W31" s="44">
        <f t="shared" si="9"/>
        <v>2.25</v>
      </c>
      <c r="X31" s="44">
        <f t="shared" si="10"/>
        <v>0</v>
      </c>
      <c r="Y31" s="44">
        <f t="shared" si="11"/>
        <v>0</v>
      </c>
      <c r="Z31" s="44">
        <f t="shared" si="12"/>
        <v>0</v>
      </c>
      <c r="AA31" s="44">
        <f t="shared" si="13"/>
        <v>0</v>
      </c>
      <c r="AB31" s="44">
        <f>Tabella4[[#This Row],[Pti Rnk7]]</f>
        <v>0</v>
      </c>
      <c r="AC31" s="50">
        <f>Tabella4[[#This Row],[Pti Rnk8]]</f>
        <v>0</v>
      </c>
      <c r="AD31" s="50">
        <f>Tabella4[[#This Row],[Pti Rnk9]]</f>
        <v>0</v>
      </c>
      <c r="AE31" s="63">
        <f>SUMPRODUCT(LARGE(V31:AD31,{1;2;3;4;5;6}))</f>
        <v>2.25</v>
      </c>
      <c r="AF31" s="44"/>
      <c r="AG31" s="65">
        <f>Tabella4[[#This Row],[25% PTI RNK ANNO 18/19]]+Tabella4[[#This Row],[PUNTI RANKING (best 6 results 19/20)]]</f>
        <v>2.25</v>
      </c>
      <c r="AH31" s="4">
        <f>Tabella4[[#This Row],[PUNTI RANKING (best 6 results 19/20)]]/4</f>
        <v>0.5625</v>
      </c>
    </row>
    <row r="32" spans="1:34" ht="15.75" x14ac:dyDescent="0.25">
      <c r="A32" s="40">
        <f t="shared" si="14"/>
        <v>24</v>
      </c>
      <c r="B32" s="54" t="s">
        <v>9</v>
      </c>
      <c r="C32" s="54" t="s">
        <v>26</v>
      </c>
      <c r="D32" s="40"/>
      <c r="E32" s="4">
        <f t="shared" si="0"/>
        <v>0</v>
      </c>
      <c r="F32" s="40"/>
      <c r="G32" s="4">
        <f t="shared" si="1"/>
        <v>0</v>
      </c>
      <c r="H32" s="40"/>
      <c r="I32" s="4">
        <f t="shared" si="2"/>
        <v>0</v>
      </c>
      <c r="J32" s="40"/>
      <c r="K32" s="4">
        <f t="shared" si="3"/>
        <v>0</v>
      </c>
      <c r="L32" s="40"/>
      <c r="M32" s="4">
        <f t="shared" si="4"/>
        <v>0</v>
      </c>
      <c r="N32" s="40"/>
      <c r="O32" s="4">
        <f t="shared" si="5"/>
        <v>0</v>
      </c>
      <c r="P32" s="40"/>
      <c r="Q32" s="4">
        <f t="shared" si="6"/>
        <v>0</v>
      </c>
      <c r="R32" s="52"/>
      <c r="S32" s="4">
        <f t="shared" si="7"/>
        <v>0</v>
      </c>
      <c r="T32" s="4"/>
      <c r="U32" s="4"/>
      <c r="V32" s="4">
        <f t="shared" si="8"/>
        <v>0</v>
      </c>
      <c r="W32" s="4">
        <f t="shared" si="9"/>
        <v>0</v>
      </c>
      <c r="X32" s="4">
        <f t="shared" si="10"/>
        <v>0</v>
      </c>
      <c r="Y32" s="4">
        <f t="shared" si="11"/>
        <v>0</v>
      </c>
      <c r="Z32" s="4">
        <f t="shared" si="12"/>
        <v>0</v>
      </c>
      <c r="AA32" s="4">
        <f t="shared" si="13"/>
        <v>0</v>
      </c>
      <c r="AB32" s="4">
        <f>P32</f>
        <v>0</v>
      </c>
      <c r="AC32" s="39">
        <f>Tabella4[[#This Row],[Pti Rnk8]]</f>
        <v>0</v>
      </c>
      <c r="AD32" s="39">
        <f>Tabella4[[#This Row],[Pti Rnk9]]</f>
        <v>0</v>
      </c>
      <c r="AE32" s="63">
        <f>SUMPRODUCT(LARGE(V32:AD32,{1;2;3;4;5;6}))</f>
        <v>0</v>
      </c>
      <c r="AF32" s="4">
        <v>1.97</v>
      </c>
      <c r="AG32" s="65">
        <f>Tabella4[[#This Row],[25% PTI RNK ANNO 18/19]]+Tabella4[[#This Row],[PUNTI RANKING (best 6 results 19/20)]]</f>
        <v>1.97</v>
      </c>
      <c r="AH32" s="4">
        <f>Tabella4[[#This Row],[PUNTI RANKING (best 6 results 19/20)]]/4</f>
        <v>0</v>
      </c>
    </row>
    <row r="33" spans="1:34" ht="15.75" x14ac:dyDescent="0.25">
      <c r="A33" s="40">
        <f t="shared" si="14"/>
        <v>25</v>
      </c>
      <c r="B33" s="54" t="s">
        <v>11</v>
      </c>
      <c r="C33" s="54" t="s">
        <v>26</v>
      </c>
      <c r="D33" s="40"/>
      <c r="E33" s="4">
        <f t="shared" si="0"/>
        <v>0</v>
      </c>
      <c r="F33" s="40"/>
      <c r="G33" s="4">
        <f t="shared" si="1"/>
        <v>0</v>
      </c>
      <c r="H33" s="40"/>
      <c r="I33" s="4">
        <f t="shared" si="2"/>
        <v>0</v>
      </c>
      <c r="J33" s="40"/>
      <c r="K33" s="4">
        <f t="shared" si="3"/>
        <v>0</v>
      </c>
      <c r="L33" s="40"/>
      <c r="M33" s="4">
        <f t="shared" si="4"/>
        <v>0</v>
      </c>
      <c r="N33" s="40"/>
      <c r="O33" s="4">
        <f t="shared" si="5"/>
        <v>0</v>
      </c>
      <c r="P33" s="40"/>
      <c r="Q33" s="4">
        <f t="shared" si="6"/>
        <v>0</v>
      </c>
      <c r="R33" s="52"/>
      <c r="S33" s="4">
        <f t="shared" si="7"/>
        <v>0</v>
      </c>
      <c r="T33" s="4"/>
      <c r="U33" s="4"/>
      <c r="V33" s="4">
        <f t="shared" si="8"/>
        <v>0</v>
      </c>
      <c r="W33" s="4">
        <f t="shared" si="9"/>
        <v>0</v>
      </c>
      <c r="X33" s="4">
        <f t="shared" si="10"/>
        <v>0</v>
      </c>
      <c r="Y33" s="4">
        <f t="shared" si="11"/>
        <v>0</v>
      </c>
      <c r="Z33" s="4">
        <f t="shared" si="12"/>
        <v>0</v>
      </c>
      <c r="AA33" s="4">
        <f t="shared" si="13"/>
        <v>0</v>
      </c>
      <c r="AB33" s="4">
        <f>Tabella4[[#This Row],[Pti Rnk7]]</f>
        <v>0</v>
      </c>
      <c r="AC33" s="39">
        <f>Tabella4[[#This Row],[Pti Rnk8]]</f>
        <v>0</v>
      </c>
      <c r="AD33" s="39">
        <f>Tabella4[[#This Row],[Pti Rnk9]]</f>
        <v>0</v>
      </c>
      <c r="AE33" s="63">
        <f>SUMPRODUCT(LARGE(V33:AD33,{1;2;3;4;5;6}))</f>
        <v>0</v>
      </c>
      <c r="AF33" s="4">
        <v>1.74</v>
      </c>
      <c r="AG33" s="65">
        <f>Tabella4[[#This Row],[25% PTI RNK ANNO 18/19]]+Tabella4[[#This Row],[PUNTI RANKING (best 6 results 19/20)]]</f>
        <v>1.74</v>
      </c>
      <c r="AH33" s="4">
        <f>Tabella4[[#This Row],[PUNTI RANKING (best 6 results 19/20)]]/4</f>
        <v>0</v>
      </c>
    </row>
    <row r="34" spans="1:34" ht="15.75" x14ac:dyDescent="0.25">
      <c r="A34" s="40">
        <f t="shared" si="14"/>
        <v>26</v>
      </c>
      <c r="B34" s="41" t="s">
        <v>97</v>
      </c>
      <c r="C34" s="41" t="s">
        <v>26</v>
      </c>
      <c r="D34" s="40"/>
      <c r="E34" s="4">
        <f t="shared" si="0"/>
        <v>0</v>
      </c>
      <c r="F34" s="40"/>
      <c r="G34" s="4">
        <f t="shared" si="1"/>
        <v>0</v>
      </c>
      <c r="H34" s="40"/>
      <c r="I34" s="4">
        <f t="shared" si="2"/>
        <v>0</v>
      </c>
      <c r="J34" s="40"/>
      <c r="K34" s="4">
        <f t="shared" si="3"/>
        <v>0</v>
      </c>
      <c r="L34" s="40">
        <v>8</v>
      </c>
      <c r="M34" s="4">
        <f t="shared" si="4"/>
        <v>1.6875</v>
      </c>
      <c r="N34" s="40"/>
      <c r="O34" s="4">
        <f t="shared" si="5"/>
        <v>0</v>
      </c>
      <c r="P34" s="40"/>
      <c r="Q34" s="4">
        <f t="shared" si="6"/>
        <v>0</v>
      </c>
      <c r="R34" s="52"/>
      <c r="S34" s="4">
        <f t="shared" si="7"/>
        <v>0</v>
      </c>
      <c r="T34" s="4"/>
      <c r="U34" s="4"/>
      <c r="V34" s="4">
        <f t="shared" si="8"/>
        <v>0</v>
      </c>
      <c r="W34" s="4">
        <f t="shared" si="9"/>
        <v>0</v>
      </c>
      <c r="X34" s="4">
        <f t="shared" si="10"/>
        <v>0</v>
      </c>
      <c r="Y34" s="4">
        <f t="shared" si="11"/>
        <v>0</v>
      </c>
      <c r="Z34" s="4">
        <f t="shared" si="12"/>
        <v>1.6875</v>
      </c>
      <c r="AA34" s="4">
        <f t="shared" si="13"/>
        <v>0</v>
      </c>
      <c r="AB34" s="4">
        <f>Tabella4[[#This Row],[Pti Rnk7]]</f>
        <v>0</v>
      </c>
      <c r="AC34" s="4">
        <f>Tabella4[[#This Row],[Pti Rnk8]]</f>
        <v>0</v>
      </c>
      <c r="AD34" s="4">
        <f>Tabella4[[#This Row],[Pti Rnk9]]</f>
        <v>0</v>
      </c>
      <c r="AE34" s="63">
        <f>SUMPRODUCT(LARGE(V34:AD34,{1;2;3;4;5;6}))</f>
        <v>1.6875</v>
      </c>
      <c r="AF34" s="4"/>
      <c r="AG34" s="65">
        <f>Tabella4[[#This Row],[25% PTI RNK ANNO 18/19]]+Tabella4[[#This Row],[PUNTI RANKING (best 6 results 19/20)]]</f>
        <v>1.6875</v>
      </c>
      <c r="AH34" s="4">
        <f>Tabella4[[#This Row],[PUNTI RANKING (best 6 results 19/20)]]/4</f>
        <v>0.421875</v>
      </c>
    </row>
    <row r="35" spans="1:34" ht="15.75" x14ac:dyDescent="0.25">
      <c r="A35" s="40">
        <f t="shared" si="14"/>
        <v>27</v>
      </c>
      <c r="B35" s="41" t="s">
        <v>98</v>
      </c>
      <c r="C35" s="41" t="s">
        <v>25</v>
      </c>
      <c r="D35" s="40"/>
      <c r="E35" s="4">
        <f t="shared" si="0"/>
        <v>0</v>
      </c>
      <c r="F35" s="40"/>
      <c r="G35" s="4">
        <f t="shared" si="1"/>
        <v>0</v>
      </c>
      <c r="H35" s="40"/>
      <c r="I35" s="4">
        <f t="shared" si="2"/>
        <v>0</v>
      </c>
      <c r="J35" s="40"/>
      <c r="K35" s="4">
        <f t="shared" si="3"/>
        <v>0</v>
      </c>
      <c r="L35" s="40">
        <v>9</v>
      </c>
      <c r="M35" s="4">
        <f t="shared" si="4"/>
        <v>1.5</v>
      </c>
      <c r="N35" s="40"/>
      <c r="O35" s="4">
        <f t="shared" si="5"/>
        <v>0</v>
      </c>
      <c r="P35" s="40"/>
      <c r="Q35" s="4">
        <f t="shared" si="6"/>
        <v>0</v>
      </c>
      <c r="R35" s="52"/>
      <c r="S35" s="4">
        <f t="shared" si="7"/>
        <v>0</v>
      </c>
      <c r="T35" s="4"/>
      <c r="U35" s="4"/>
      <c r="V35" s="4">
        <f t="shared" si="8"/>
        <v>0</v>
      </c>
      <c r="W35" s="4">
        <f t="shared" si="9"/>
        <v>0</v>
      </c>
      <c r="X35" s="4">
        <f t="shared" si="10"/>
        <v>0</v>
      </c>
      <c r="Y35" s="4">
        <f t="shared" si="11"/>
        <v>0</v>
      </c>
      <c r="Z35" s="4">
        <f t="shared" si="12"/>
        <v>1.5</v>
      </c>
      <c r="AA35" s="4">
        <f t="shared" si="13"/>
        <v>0</v>
      </c>
      <c r="AB35" s="4">
        <f>Tabella4[[#This Row],[Pti Rnk7]]</f>
        <v>0</v>
      </c>
      <c r="AC35" s="4">
        <f>Tabella4[[#This Row],[Pti Rnk8]]</f>
        <v>0</v>
      </c>
      <c r="AD35" s="4">
        <f>Tabella4[[#This Row],[Pti Rnk9]]</f>
        <v>0</v>
      </c>
      <c r="AE35" s="63">
        <f>SUMPRODUCT(LARGE(V35:AD35,{1;2;3;4;5;6}))</f>
        <v>1.5</v>
      </c>
      <c r="AF35" s="4"/>
      <c r="AG35" s="65">
        <f>Tabella4[[#This Row],[25% PTI RNK ANNO 18/19]]+Tabella4[[#This Row],[PUNTI RANKING (best 6 results 19/20)]]</f>
        <v>1.5</v>
      </c>
      <c r="AH35" s="4">
        <f>Tabella4[[#This Row],[PUNTI RANKING (best 6 results 19/20)]]/4</f>
        <v>0.375</v>
      </c>
    </row>
    <row r="36" spans="1:34" ht="15.75" x14ac:dyDescent="0.25">
      <c r="A36" s="40">
        <f t="shared" si="14"/>
        <v>28</v>
      </c>
      <c r="B36" s="54" t="s">
        <v>13</v>
      </c>
      <c r="C36" s="54" t="s">
        <v>25</v>
      </c>
      <c r="D36" s="40"/>
      <c r="E36" s="4">
        <f t="shared" si="0"/>
        <v>0</v>
      </c>
      <c r="F36" s="40"/>
      <c r="G36" s="4">
        <f t="shared" si="1"/>
        <v>0</v>
      </c>
      <c r="H36" s="40"/>
      <c r="I36" s="4">
        <f t="shared" si="2"/>
        <v>0</v>
      </c>
      <c r="J36" s="40"/>
      <c r="K36" s="4">
        <f t="shared" si="3"/>
        <v>0</v>
      </c>
      <c r="L36" s="40"/>
      <c r="M36" s="4">
        <f t="shared" si="4"/>
        <v>0</v>
      </c>
      <c r="N36" s="40"/>
      <c r="O36" s="4">
        <f t="shared" si="5"/>
        <v>0</v>
      </c>
      <c r="P36" s="40"/>
      <c r="Q36" s="4">
        <f t="shared" si="6"/>
        <v>0</v>
      </c>
      <c r="R36" s="52"/>
      <c r="S36" s="4">
        <f t="shared" si="7"/>
        <v>0</v>
      </c>
      <c r="T36" s="4"/>
      <c r="U36" s="4"/>
      <c r="V36" s="4">
        <f t="shared" si="8"/>
        <v>0</v>
      </c>
      <c r="W36" s="4">
        <f t="shared" si="9"/>
        <v>0</v>
      </c>
      <c r="X36" s="4">
        <f t="shared" si="10"/>
        <v>0</v>
      </c>
      <c r="Y36" s="4">
        <f t="shared" si="11"/>
        <v>0</v>
      </c>
      <c r="Z36" s="4">
        <f t="shared" si="12"/>
        <v>0</v>
      </c>
      <c r="AA36" s="4">
        <f t="shared" si="13"/>
        <v>0</v>
      </c>
      <c r="AB36" s="4">
        <f>Tabella4[[#This Row],[Pti Rnk7]]</f>
        <v>0</v>
      </c>
      <c r="AC36" s="4">
        <f>Tabella4[[#This Row],[Pti Rnk8]]</f>
        <v>0</v>
      </c>
      <c r="AD36" s="4">
        <f>Tabella4[[#This Row],[Pti Rnk9]]</f>
        <v>0</v>
      </c>
      <c r="AE36" s="63">
        <f>SUMPRODUCT(LARGE(V36:AD36,{1;2;3;4;5;6}))</f>
        <v>0</v>
      </c>
      <c r="AF36" s="4">
        <v>1.22</v>
      </c>
      <c r="AG36" s="65">
        <f>Tabella4[[#This Row],[25% PTI RNK ANNO 18/19]]+Tabella4[[#This Row],[PUNTI RANKING (best 6 results 19/20)]]</f>
        <v>1.22</v>
      </c>
      <c r="AH36" s="4">
        <f>Tabella4[[#This Row],[PUNTI RANKING (best 6 results 19/20)]]/4</f>
        <v>0</v>
      </c>
    </row>
    <row r="37" spans="1:34" ht="15.75" x14ac:dyDescent="0.25">
      <c r="A37" s="40">
        <f t="shared" si="14"/>
        <v>29</v>
      </c>
      <c r="B37" s="54" t="s">
        <v>14</v>
      </c>
      <c r="C37" s="54" t="s">
        <v>25</v>
      </c>
      <c r="D37" s="40"/>
      <c r="E37" s="4">
        <f t="shared" si="0"/>
        <v>0</v>
      </c>
      <c r="F37" s="40"/>
      <c r="G37" s="4">
        <f t="shared" si="1"/>
        <v>0</v>
      </c>
      <c r="H37" s="40"/>
      <c r="I37" s="4">
        <f t="shared" si="2"/>
        <v>0</v>
      </c>
      <c r="J37" s="40"/>
      <c r="K37" s="4">
        <f t="shared" si="3"/>
        <v>0</v>
      </c>
      <c r="L37" s="40"/>
      <c r="M37" s="4">
        <f t="shared" si="4"/>
        <v>0</v>
      </c>
      <c r="N37" s="40"/>
      <c r="O37" s="4">
        <f t="shared" si="5"/>
        <v>0</v>
      </c>
      <c r="P37" s="40"/>
      <c r="Q37" s="4">
        <f t="shared" si="6"/>
        <v>0</v>
      </c>
      <c r="R37" s="52"/>
      <c r="S37" s="4">
        <f t="shared" si="7"/>
        <v>0</v>
      </c>
      <c r="T37" s="4"/>
      <c r="U37" s="4"/>
      <c r="V37" s="4">
        <f t="shared" si="8"/>
        <v>0</v>
      </c>
      <c r="W37" s="4">
        <f t="shared" si="9"/>
        <v>0</v>
      </c>
      <c r="X37" s="4">
        <f t="shared" si="10"/>
        <v>0</v>
      </c>
      <c r="Y37" s="4">
        <f t="shared" si="11"/>
        <v>0</v>
      </c>
      <c r="Z37" s="4">
        <f t="shared" si="12"/>
        <v>0</v>
      </c>
      <c r="AA37" s="4">
        <f t="shared" si="13"/>
        <v>0</v>
      </c>
      <c r="AB37" s="4">
        <f>Tabella4[[#This Row],[Pti Rnk7]]</f>
        <v>0</v>
      </c>
      <c r="AC37" s="4">
        <f>Tabella4[[#This Row],[Pti Rnk8]]</f>
        <v>0</v>
      </c>
      <c r="AD37" s="4">
        <f>Tabella4[[#This Row],[Pti Rnk9]]</f>
        <v>0</v>
      </c>
      <c r="AE37" s="63">
        <f>SUMPRODUCT(LARGE(V37:AD37,{1;2;3;4;5;6}))</f>
        <v>0</v>
      </c>
      <c r="AF37" s="4">
        <v>0.93</v>
      </c>
      <c r="AG37" s="65">
        <f>Tabella4[[#This Row],[25% PTI RNK ANNO 18/19]]+Tabella4[[#This Row],[PUNTI RANKING (best 6 results 19/20)]]</f>
        <v>0.93</v>
      </c>
      <c r="AH37" s="4">
        <f>Tabella4[[#This Row],[PUNTI RANKING (best 6 results 19/20)]]/4</f>
        <v>0</v>
      </c>
    </row>
    <row r="38" spans="1:34" ht="15.75" x14ac:dyDescent="0.25">
      <c r="A38" s="40">
        <f t="shared" si="14"/>
        <v>30</v>
      </c>
      <c r="B38" s="54" t="s">
        <v>15</v>
      </c>
      <c r="C38" s="54" t="s">
        <v>105</v>
      </c>
      <c r="D38" s="40"/>
      <c r="E38" s="4">
        <f t="shared" si="0"/>
        <v>0</v>
      </c>
      <c r="F38" s="40"/>
      <c r="G38" s="4">
        <f t="shared" si="1"/>
        <v>0</v>
      </c>
      <c r="H38" s="40"/>
      <c r="I38" s="4">
        <f t="shared" si="2"/>
        <v>0</v>
      </c>
      <c r="J38" s="40"/>
      <c r="K38" s="4">
        <f t="shared" si="3"/>
        <v>0</v>
      </c>
      <c r="L38" s="40"/>
      <c r="M38" s="4">
        <f t="shared" si="4"/>
        <v>0</v>
      </c>
      <c r="N38" s="40"/>
      <c r="O38" s="4">
        <f t="shared" si="5"/>
        <v>0</v>
      </c>
      <c r="P38" s="40"/>
      <c r="Q38" s="4">
        <f t="shared" si="6"/>
        <v>0</v>
      </c>
      <c r="R38" s="52"/>
      <c r="S38" s="4">
        <f t="shared" si="7"/>
        <v>0</v>
      </c>
      <c r="T38" s="4"/>
      <c r="U38" s="4"/>
      <c r="V38" s="4">
        <f t="shared" si="8"/>
        <v>0</v>
      </c>
      <c r="W38" s="4">
        <f t="shared" si="9"/>
        <v>0</v>
      </c>
      <c r="X38" s="4">
        <f t="shared" si="10"/>
        <v>0</v>
      </c>
      <c r="Y38" s="4">
        <f t="shared" si="11"/>
        <v>0</v>
      </c>
      <c r="Z38" s="4">
        <f t="shared" si="12"/>
        <v>0</v>
      </c>
      <c r="AA38" s="4">
        <f t="shared" si="13"/>
        <v>0</v>
      </c>
      <c r="AB38" s="4">
        <f>Tabella4[[#This Row],[Pti Rnk7]]</f>
        <v>0</v>
      </c>
      <c r="AC38" s="4">
        <f>Tabella4[[#This Row],[Pti Rnk8]]</f>
        <v>0</v>
      </c>
      <c r="AD38" s="4">
        <f>Tabella4[[#This Row],[Pti Rnk9]]</f>
        <v>0</v>
      </c>
      <c r="AE38" s="63">
        <f>SUMPRODUCT(LARGE(V38:AD38,{1;2;3;4;5;6}))</f>
        <v>0</v>
      </c>
      <c r="AF38" s="4">
        <v>0.87</v>
      </c>
      <c r="AG38" s="65">
        <f>Tabella4[[#This Row],[25% PTI RNK ANNO 18/19]]+Tabella4[[#This Row],[PUNTI RANKING (best 6 results 19/20)]]</f>
        <v>0.87</v>
      </c>
      <c r="AH38" s="4">
        <f>Tabella4[[#This Row],[PUNTI RANKING (best 6 results 19/20)]]/4</f>
        <v>0</v>
      </c>
    </row>
    <row r="39" spans="1:34" ht="15.75" x14ac:dyDescent="0.25">
      <c r="A39" s="42">
        <f t="shared" si="14"/>
        <v>31</v>
      </c>
      <c r="B39" s="55" t="s">
        <v>27</v>
      </c>
      <c r="C39" s="55" t="s">
        <v>26</v>
      </c>
      <c r="D39" s="42"/>
      <c r="E39" s="44">
        <f t="shared" si="0"/>
        <v>0</v>
      </c>
      <c r="F39" s="42"/>
      <c r="G39" s="44">
        <f t="shared" si="1"/>
        <v>0</v>
      </c>
      <c r="H39" s="42"/>
      <c r="I39" s="44">
        <f t="shared" si="2"/>
        <v>0</v>
      </c>
      <c r="J39" s="42"/>
      <c r="K39" s="44">
        <f t="shared" si="3"/>
        <v>0</v>
      </c>
      <c r="L39" s="42"/>
      <c r="M39" s="44">
        <f t="shared" si="4"/>
        <v>0</v>
      </c>
      <c r="N39" s="42"/>
      <c r="O39" s="44">
        <f t="shared" si="5"/>
        <v>0</v>
      </c>
      <c r="P39" s="42"/>
      <c r="Q39" s="44">
        <f t="shared" si="6"/>
        <v>0</v>
      </c>
      <c r="R39" s="53"/>
      <c r="S39" s="44">
        <f t="shared" si="7"/>
        <v>0</v>
      </c>
      <c r="T39" s="44"/>
      <c r="U39" s="44"/>
      <c r="V39" s="44">
        <f t="shared" si="8"/>
        <v>0</v>
      </c>
      <c r="W39" s="44">
        <f t="shared" si="9"/>
        <v>0</v>
      </c>
      <c r="X39" s="44">
        <f t="shared" si="10"/>
        <v>0</v>
      </c>
      <c r="Y39" s="44">
        <f t="shared" si="11"/>
        <v>0</v>
      </c>
      <c r="Z39" s="44">
        <f t="shared" si="12"/>
        <v>0</v>
      </c>
      <c r="AA39" s="44">
        <f t="shared" si="13"/>
        <v>0</v>
      </c>
      <c r="AB39" s="44">
        <f>Tabella4[[#This Row],[Pti Rnk7]]</f>
        <v>0</v>
      </c>
      <c r="AC39" s="4">
        <f>Tabella4[[#This Row],[Pti Rnk8]]</f>
        <v>0</v>
      </c>
      <c r="AD39" s="4">
        <f>Tabella4[[#This Row],[Pti Rnk9]]</f>
        <v>0</v>
      </c>
      <c r="AE39" s="63">
        <f>SUMPRODUCT(LARGE(V39:AD39,{1;2;3;4;5;6}))</f>
        <v>0</v>
      </c>
      <c r="AF39" s="44">
        <v>0</v>
      </c>
      <c r="AG39" s="66">
        <f>Tabella4[[#This Row],[25% PTI RNK ANNO 18/19]]+Tabella4[[#This Row],[PUNTI RANKING (best 6 results 19/20)]]</f>
        <v>0</v>
      </c>
      <c r="AH39" s="4">
        <f>Tabella4[[#This Row],[PUNTI RANKING (best 6 results 19/20)]]/4</f>
        <v>0</v>
      </c>
    </row>
    <row r="40" spans="1:34" ht="15.75" x14ac:dyDescent="0.25">
      <c r="A40" s="56"/>
      <c r="B40" s="57"/>
      <c r="C40" s="57"/>
      <c r="D40" s="56"/>
      <c r="E40" s="58"/>
      <c r="F40" s="56"/>
      <c r="G40" s="58"/>
      <c r="H40" s="56"/>
      <c r="I40" s="58"/>
      <c r="J40" s="56"/>
      <c r="K40" s="58"/>
      <c r="L40" s="56"/>
      <c r="M40" s="58"/>
      <c r="N40" s="56"/>
      <c r="O40" s="58"/>
      <c r="P40" s="56"/>
      <c r="Q40" s="58"/>
      <c r="R40" s="59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60"/>
      <c r="AF40" s="58"/>
      <c r="AG40" s="58"/>
      <c r="AH40" s="62"/>
    </row>
    <row r="41" spans="1:34" ht="15.75" x14ac:dyDescent="0.25">
      <c r="A41" s="56"/>
      <c r="B41" s="57"/>
      <c r="C41" s="57"/>
      <c r="D41" s="56"/>
      <c r="E41" s="58"/>
      <c r="F41" s="56"/>
      <c r="G41" s="58"/>
      <c r="H41" s="56"/>
      <c r="I41" s="58"/>
      <c r="J41" s="56"/>
      <c r="K41" s="58"/>
      <c r="L41" s="56"/>
      <c r="M41" s="58"/>
      <c r="N41" s="56"/>
      <c r="O41" s="58"/>
      <c r="P41" s="56"/>
      <c r="Q41" s="58"/>
      <c r="R41" s="59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60"/>
      <c r="AF41" s="58"/>
      <c r="AG41" s="58"/>
      <c r="AH41" s="62"/>
    </row>
    <row r="42" spans="1:34" ht="15.75" x14ac:dyDescent="0.25">
      <c r="A42" s="56"/>
      <c r="B42" s="57"/>
      <c r="C42" s="57"/>
      <c r="D42" s="56"/>
      <c r="E42" s="58"/>
      <c r="F42" s="56"/>
      <c r="G42" s="58"/>
      <c r="H42" s="56"/>
      <c r="I42" s="58"/>
      <c r="J42" s="56"/>
      <c r="K42" s="58"/>
      <c r="L42" s="56"/>
      <c r="M42" s="58"/>
      <c r="N42" s="56"/>
      <c r="O42" s="58"/>
      <c r="P42" s="56"/>
      <c r="Q42" s="58"/>
      <c r="R42" s="59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60"/>
      <c r="AF42" s="58"/>
      <c r="AG42" s="58"/>
      <c r="AH42" s="62"/>
    </row>
    <row r="43" spans="1:34" ht="15.75" x14ac:dyDescent="0.25">
      <c r="A43" s="56"/>
      <c r="B43" s="57"/>
      <c r="C43" s="57"/>
      <c r="D43" s="56"/>
      <c r="E43" s="58"/>
      <c r="F43" s="56"/>
      <c r="G43" s="58"/>
      <c r="H43" s="56"/>
      <c r="I43" s="58"/>
      <c r="J43" s="56"/>
      <c r="K43" s="58"/>
      <c r="L43" s="56"/>
      <c r="M43" s="58"/>
      <c r="N43" s="56"/>
      <c r="O43" s="58"/>
      <c r="P43" s="56"/>
      <c r="Q43" s="58"/>
      <c r="R43" s="59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60"/>
      <c r="AF43" s="58"/>
      <c r="AG43" s="58"/>
      <c r="AH43" s="62"/>
    </row>
    <row r="44" spans="1:34" ht="15.75" x14ac:dyDescent="0.25">
      <c r="A44" s="56"/>
      <c r="B44" s="57"/>
      <c r="C44" s="57"/>
      <c r="D44" s="56"/>
      <c r="E44" s="58"/>
      <c r="F44" s="56"/>
      <c r="G44" s="58"/>
      <c r="H44" s="56"/>
      <c r="I44" s="58"/>
      <c r="J44" s="56"/>
      <c r="K44" s="58"/>
      <c r="L44" s="56"/>
      <c r="M44" s="58"/>
      <c r="N44" s="56"/>
      <c r="O44" s="58"/>
      <c r="P44" s="56"/>
      <c r="Q44" s="58"/>
      <c r="R44" s="59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60"/>
      <c r="AF44" s="58"/>
      <c r="AG44" s="58"/>
      <c r="AH44" s="62"/>
    </row>
    <row r="45" spans="1:34" ht="15.75" x14ac:dyDescent="0.25">
      <c r="A45" s="56"/>
      <c r="B45" s="57"/>
      <c r="C45" s="57"/>
      <c r="D45" s="56"/>
      <c r="E45" s="58"/>
      <c r="F45" s="56"/>
      <c r="G45" s="58"/>
      <c r="H45" s="56"/>
      <c r="I45" s="58"/>
      <c r="J45" s="56"/>
      <c r="K45" s="58"/>
      <c r="L45" s="56"/>
      <c r="M45" s="58"/>
      <c r="N45" s="56"/>
      <c r="O45" s="58"/>
      <c r="P45" s="56"/>
      <c r="Q45" s="58"/>
      <c r="R45" s="59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60"/>
      <c r="AF45" s="58"/>
      <c r="AG45" s="58"/>
      <c r="AH45" s="62"/>
    </row>
    <row r="46" spans="1:34" ht="15.75" x14ac:dyDescent="0.25">
      <c r="A46" s="56"/>
      <c r="B46" s="57"/>
      <c r="C46" s="57"/>
      <c r="D46" s="56"/>
      <c r="E46" s="58"/>
      <c r="F46" s="56"/>
      <c r="G46" s="58"/>
      <c r="H46" s="56"/>
      <c r="I46" s="58"/>
      <c r="J46" s="56"/>
      <c r="K46" s="58"/>
      <c r="L46" s="56"/>
      <c r="M46" s="58"/>
      <c r="N46" s="56"/>
      <c r="O46" s="58"/>
      <c r="P46" s="56"/>
      <c r="Q46" s="58"/>
      <c r="R46" s="59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0"/>
      <c r="AF46" s="58"/>
      <c r="AG46" s="58"/>
      <c r="AH46" s="62"/>
    </row>
    <row r="47" spans="1:34" ht="15.75" x14ac:dyDescent="0.25">
      <c r="A47" s="56"/>
      <c r="B47" s="57"/>
      <c r="C47" s="57"/>
      <c r="D47" s="56"/>
      <c r="E47" s="58"/>
      <c r="F47" s="56"/>
      <c r="G47" s="58"/>
      <c r="H47" s="56"/>
      <c r="I47" s="58"/>
      <c r="J47" s="56"/>
      <c r="K47" s="58"/>
      <c r="L47" s="56"/>
      <c r="M47" s="58"/>
      <c r="N47" s="56"/>
      <c r="O47" s="58"/>
      <c r="P47" s="56"/>
      <c r="Q47" s="58"/>
      <c r="R47" s="59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60"/>
      <c r="AF47" s="58"/>
      <c r="AG47" s="58"/>
      <c r="AH47" s="62"/>
    </row>
    <row r="48" spans="1:34" ht="15.75" x14ac:dyDescent="0.25">
      <c r="A48" s="56"/>
      <c r="B48" s="57"/>
      <c r="C48" s="57"/>
      <c r="D48" s="56"/>
      <c r="E48" s="58"/>
      <c r="F48" s="56"/>
      <c r="G48" s="58"/>
      <c r="H48" s="56"/>
      <c r="I48" s="58"/>
      <c r="J48" s="56"/>
      <c r="K48" s="58"/>
      <c r="L48" s="56"/>
      <c r="M48" s="58"/>
      <c r="N48" s="56"/>
      <c r="O48" s="58"/>
      <c r="P48" s="56"/>
      <c r="Q48" s="58"/>
      <c r="R48" s="59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60"/>
      <c r="AF48" s="58"/>
      <c r="AG48" s="58"/>
      <c r="AH48" s="62"/>
    </row>
    <row r="49" spans="1:34" ht="15.75" x14ac:dyDescent="0.25">
      <c r="A49" s="56"/>
      <c r="B49" s="57"/>
      <c r="C49" s="57"/>
      <c r="D49" s="56"/>
      <c r="E49" s="58"/>
      <c r="F49" s="56"/>
      <c r="G49" s="58"/>
      <c r="H49" s="56"/>
      <c r="I49" s="58"/>
      <c r="J49" s="56"/>
      <c r="K49" s="58"/>
      <c r="L49" s="56"/>
      <c r="M49" s="58"/>
      <c r="N49" s="56"/>
      <c r="O49" s="58"/>
      <c r="P49" s="56"/>
      <c r="Q49" s="58"/>
      <c r="R49" s="59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60"/>
      <c r="AF49" s="58"/>
      <c r="AG49" s="58"/>
      <c r="AH49" s="62"/>
    </row>
    <row r="50" spans="1:34" ht="15.75" x14ac:dyDescent="0.25">
      <c r="A50" s="56"/>
      <c r="B50" s="57"/>
      <c r="C50" s="57"/>
      <c r="D50" s="56"/>
      <c r="E50" s="58"/>
      <c r="F50" s="56"/>
      <c r="G50" s="58"/>
      <c r="H50" s="56"/>
      <c r="I50" s="58"/>
      <c r="J50" s="56"/>
      <c r="K50" s="58"/>
      <c r="L50" s="56"/>
      <c r="M50" s="58"/>
      <c r="N50" s="56"/>
      <c r="O50" s="58"/>
      <c r="P50" s="56"/>
      <c r="Q50" s="58"/>
      <c r="R50" s="59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60"/>
      <c r="AF50" s="58"/>
      <c r="AG50" s="58"/>
      <c r="AH50" s="62"/>
    </row>
    <row r="51" spans="1:34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  <c r="AF51" s="61"/>
      <c r="AG51" s="61"/>
      <c r="AH51" s="62"/>
    </row>
    <row r="52" spans="1:34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61"/>
      <c r="AG52" s="61"/>
      <c r="AH52" s="62"/>
    </row>
  </sheetData>
  <sortState ref="A9:AN34">
    <sortCondition descending="1" ref="AE9:AE34"/>
  </sortState>
  <mergeCells count="2">
    <mergeCell ref="D1:AE1"/>
    <mergeCell ref="D2:AE2"/>
  </mergeCells>
  <pageMargins left="0.25" right="0.25" top="0.75" bottom="0.75" header="0.3" footer="0.3"/>
  <pageSetup paperSize="9" scale="6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7"/>
  <sheetViews>
    <sheetView workbookViewId="0">
      <selection activeCell="AH13" sqref="AH13"/>
    </sheetView>
  </sheetViews>
  <sheetFormatPr defaultRowHeight="15" x14ac:dyDescent="0.25"/>
  <cols>
    <col min="1" max="1" width="8.5703125" style="87" customWidth="1"/>
    <col min="2" max="2" width="24.28515625" bestFit="1" customWidth="1"/>
    <col min="3" max="3" width="18.140625" bestFit="1" customWidth="1"/>
    <col min="4" max="4" width="10.140625" bestFit="1" customWidth="1"/>
    <col min="5" max="5" width="7.28515625" bestFit="1" customWidth="1"/>
    <col min="6" max="7" width="7.7109375" customWidth="1"/>
    <col min="8" max="8" width="15.85546875" customWidth="1"/>
    <col min="10" max="10" width="16.28515625" customWidth="1"/>
    <col min="11" max="11" width="9.140625" customWidth="1"/>
    <col min="12" max="12" width="14.7109375" customWidth="1"/>
    <col min="13" max="13" width="9.140625" customWidth="1"/>
    <col min="14" max="14" width="14.140625" customWidth="1"/>
    <col min="15" max="15" width="9.140625" customWidth="1"/>
    <col min="16" max="16" width="12.140625" customWidth="1"/>
    <col min="17" max="17" width="9.140625" customWidth="1"/>
    <col min="18" max="18" width="11.42578125" customWidth="1"/>
    <col min="19" max="19" width="9.140625" customWidth="1"/>
    <col min="20" max="24" width="11.85546875" customWidth="1"/>
    <col min="25" max="25" width="7.5703125" style="2" customWidth="1"/>
    <col min="26" max="26" width="6.85546875" style="2" customWidth="1"/>
    <col min="27" max="27" width="8.28515625" style="2" customWidth="1"/>
    <col min="28" max="30" width="6.85546875" style="2" customWidth="1"/>
    <col min="31" max="31" width="9.7109375" style="2" customWidth="1"/>
    <col min="32" max="33" width="9" style="2" customWidth="1"/>
    <col min="34" max="34" width="21.28515625" style="2" customWidth="1"/>
    <col min="35" max="35" width="17.7109375" customWidth="1"/>
    <col min="36" max="36" width="12.42578125" style="119" customWidth="1"/>
  </cols>
  <sheetData>
    <row r="1" spans="1:36" ht="46.5" customHeight="1" x14ac:dyDescent="0.55000000000000004">
      <c r="A1" s="74"/>
      <c r="B1" s="73"/>
      <c r="C1" s="73"/>
      <c r="D1" s="73"/>
      <c r="E1" s="73"/>
      <c r="F1" s="73"/>
      <c r="G1" s="152" t="s">
        <v>118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73"/>
      <c r="AJ1" s="116"/>
    </row>
    <row r="2" spans="1:36" ht="18" customHeight="1" thickBot="1" x14ac:dyDescent="0.3">
      <c r="A2" s="74"/>
      <c r="B2" s="73"/>
      <c r="C2" s="73"/>
      <c r="D2" s="73"/>
      <c r="E2" s="73"/>
      <c r="F2" s="73"/>
      <c r="G2" s="154" t="s">
        <v>117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73"/>
      <c r="AJ2" s="116"/>
    </row>
    <row r="3" spans="1:36" ht="57.75" x14ac:dyDescent="0.25">
      <c r="A3" s="74"/>
      <c r="B3" s="74"/>
      <c r="C3" s="74"/>
      <c r="D3" s="74"/>
      <c r="E3" s="74"/>
      <c r="F3" s="74"/>
      <c r="G3" s="75" t="s">
        <v>30</v>
      </c>
      <c r="H3" s="76" t="s">
        <v>121</v>
      </c>
      <c r="I3" s="75" t="s">
        <v>54</v>
      </c>
      <c r="J3" s="76" t="s">
        <v>182</v>
      </c>
      <c r="K3" s="75" t="s">
        <v>39</v>
      </c>
      <c r="L3" s="76" t="s">
        <v>186</v>
      </c>
      <c r="M3" s="75" t="s">
        <v>40</v>
      </c>
      <c r="N3" s="76" t="s">
        <v>185</v>
      </c>
      <c r="O3" s="75" t="s">
        <v>41</v>
      </c>
      <c r="P3" s="76" t="s">
        <v>190</v>
      </c>
      <c r="Q3" s="75" t="s">
        <v>42</v>
      </c>
      <c r="R3" s="76" t="s">
        <v>183</v>
      </c>
      <c r="S3" s="75" t="s">
        <v>43</v>
      </c>
      <c r="T3" s="76" t="s">
        <v>189</v>
      </c>
      <c r="U3" s="77" t="s">
        <v>44</v>
      </c>
      <c r="V3" s="76"/>
      <c r="W3" s="77" t="s">
        <v>45</v>
      </c>
      <c r="X3" s="76"/>
      <c r="Y3" s="78"/>
      <c r="Z3" s="78"/>
      <c r="AA3" s="78"/>
      <c r="AB3" s="78"/>
      <c r="AC3" s="78"/>
      <c r="AD3" s="78"/>
      <c r="AE3" s="78"/>
      <c r="AF3" s="78"/>
      <c r="AG3" s="79"/>
      <c r="AH3" s="80"/>
      <c r="AI3" s="81"/>
      <c r="AJ3" s="74"/>
    </row>
    <row r="4" spans="1:36" x14ac:dyDescent="0.25">
      <c r="A4" s="74"/>
      <c r="B4" s="74"/>
      <c r="C4" s="74"/>
      <c r="D4" s="74"/>
      <c r="E4" s="74"/>
      <c r="F4" s="74"/>
      <c r="G4" s="82" t="s">
        <v>31</v>
      </c>
      <c r="H4" s="83">
        <v>26</v>
      </c>
      <c r="I4" s="82" t="s">
        <v>31</v>
      </c>
      <c r="J4" s="83">
        <v>61</v>
      </c>
      <c r="K4" s="82" t="s">
        <v>31</v>
      </c>
      <c r="L4" s="83">
        <v>11</v>
      </c>
      <c r="M4" s="82" t="s">
        <v>31</v>
      </c>
      <c r="N4" s="83">
        <v>29</v>
      </c>
      <c r="O4" s="82" t="s">
        <v>31</v>
      </c>
      <c r="P4" s="83">
        <v>19</v>
      </c>
      <c r="Q4" s="82" t="s">
        <v>31</v>
      </c>
      <c r="R4" s="83">
        <v>7</v>
      </c>
      <c r="S4" s="82" t="s">
        <v>31</v>
      </c>
      <c r="T4" s="83">
        <v>9</v>
      </c>
      <c r="U4" s="82" t="s">
        <v>100</v>
      </c>
      <c r="V4" s="83"/>
      <c r="W4" s="82" t="s">
        <v>100</v>
      </c>
      <c r="X4" s="83"/>
      <c r="Y4" s="78"/>
      <c r="Z4" s="78"/>
      <c r="AA4" s="78"/>
      <c r="AB4" s="78"/>
      <c r="AC4" s="78"/>
      <c r="AD4" s="78"/>
      <c r="AE4" s="78"/>
      <c r="AF4" s="78"/>
      <c r="AG4" s="79"/>
      <c r="AH4" s="80"/>
      <c r="AI4" s="81"/>
      <c r="AJ4" s="74"/>
    </row>
    <row r="5" spans="1:36" x14ac:dyDescent="0.25">
      <c r="A5" s="74"/>
      <c r="B5" s="74"/>
      <c r="C5" s="74"/>
      <c r="D5" s="74"/>
      <c r="E5" s="74"/>
      <c r="F5" s="74"/>
      <c r="G5" s="82" t="s">
        <v>32</v>
      </c>
      <c r="H5" s="84">
        <v>2.5</v>
      </c>
      <c r="I5" s="82" t="s">
        <v>32</v>
      </c>
      <c r="J5" s="84">
        <v>2</v>
      </c>
      <c r="K5" s="82" t="s">
        <v>32</v>
      </c>
      <c r="L5" s="84">
        <v>1</v>
      </c>
      <c r="M5" s="82" t="s">
        <v>32</v>
      </c>
      <c r="N5" s="84">
        <v>1</v>
      </c>
      <c r="O5" s="82" t="s">
        <v>32</v>
      </c>
      <c r="P5" s="84">
        <v>1</v>
      </c>
      <c r="Q5" s="82" t="s">
        <v>32</v>
      </c>
      <c r="R5" s="84">
        <v>2</v>
      </c>
      <c r="S5" s="82" t="s">
        <v>32</v>
      </c>
      <c r="T5" s="84">
        <v>1</v>
      </c>
      <c r="U5" s="85" t="s">
        <v>101</v>
      </c>
      <c r="V5" s="84"/>
      <c r="W5" s="85" t="s">
        <v>101</v>
      </c>
      <c r="X5" s="84"/>
      <c r="Y5" s="78"/>
      <c r="Z5" s="78"/>
      <c r="AA5" s="78"/>
      <c r="AB5" s="78"/>
      <c r="AC5" s="78"/>
      <c r="AD5" s="78"/>
      <c r="AE5" s="78"/>
      <c r="AF5" s="78"/>
      <c r="AG5" s="79"/>
      <c r="AH5" s="80"/>
      <c r="AI5" s="81"/>
      <c r="AJ5" s="74"/>
    </row>
    <row r="6" spans="1:36" x14ac:dyDescent="0.25">
      <c r="A6" s="74"/>
      <c r="B6" s="74"/>
      <c r="C6" s="74"/>
      <c r="D6" s="74"/>
      <c r="E6" s="74"/>
      <c r="F6" s="74"/>
      <c r="G6" s="82" t="s">
        <v>35</v>
      </c>
      <c r="H6" s="84">
        <f>IF(H4&lt;=10,0,(IF(H4&gt;30,0.4,0.2)))</f>
        <v>0.2</v>
      </c>
      <c r="I6" s="82" t="s">
        <v>35</v>
      </c>
      <c r="J6" s="84">
        <f>IF(J4&lt;=10,0,(IF(J4&gt;30,0.4,0.2)))</f>
        <v>0.4</v>
      </c>
      <c r="K6" s="82" t="s">
        <v>35</v>
      </c>
      <c r="L6" s="84">
        <f>IF(L4&lt;=10,0,(IF(L4&gt;30,0.4,0.2)))</f>
        <v>0.2</v>
      </c>
      <c r="M6" s="82" t="s">
        <v>35</v>
      </c>
      <c r="N6" s="84">
        <f>IF(N4&lt;=10,0,(IF(N4&gt;30,0.4,0.2)))</f>
        <v>0.2</v>
      </c>
      <c r="O6" s="82" t="s">
        <v>35</v>
      </c>
      <c r="P6" s="84">
        <f>IF(P4&lt;=10,0,(IF(P4&gt;30,0.4,0.2)))</f>
        <v>0.2</v>
      </c>
      <c r="Q6" s="82" t="s">
        <v>35</v>
      </c>
      <c r="R6" s="84">
        <f>IF(R4&lt;=10,0,(IF(R4&gt;30,0.4,0.2)))</f>
        <v>0</v>
      </c>
      <c r="S6" s="82" t="s">
        <v>35</v>
      </c>
      <c r="T6" s="84">
        <f>IF(T4&lt;=10,0,(IF(T4&gt;30,0.4,0.2)))</f>
        <v>0</v>
      </c>
      <c r="U6" s="85" t="s">
        <v>35</v>
      </c>
      <c r="V6" s="84"/>
      <c r="W6" s="85" t="s">
        <v>35</v>
      </c>
      <c r="X6" s="84"/>
      <c r="Y6" s="78"/>
      <c r="Z6" s="78"/>
      <c r="AA6" s="78"/>
      <c r="AB6" s="78"/>
      <c r="AC6" s="78"/>
      <c r="AD6" s="78"/>
      <c r="AE6" s="78"/>
      <c r="AF6" s="78"/>
      <c r="AG6" s="79"/>
      <c r="AH6" s="80"/>
      <c r="AI6" s="81"/>
      <c r="AJ6" s="74"/>
    </row>
    <row r="7" spans="1:36" ht="15.75" thickBot="1" x14ac:dyDescent="0.3">
      <c r="A7" s="74"/>
      <c r="B7" s="74"/>
      <c r="C7" s="74"/>
      <c r="D7" s="74"/>
      <c r="E7" s="74"/>
      <c r="F7" s="74"/>
      <c r="G7" s="114" t="s">
        <v>33</v>
      </c>
      <c r="H7" s="115">
        <f>H6+H5</f>
        <v>2.7</v>
      </c>
      <c r="I7" s="114" t="s">
        <v>33</v>
      </c>
      <c r="J7" s="115">
        <f>J6+J5</f>
        <v>2.4</v>
      </c>
      <c r="K7" s="114" t="s">
        <v>33</v>
      </c>
      <c r="L7" s="115">
        <f>L6+L5</f>
        <v>1.2</v>
      </c>
      <c r="M7" s="114" t="s">
        <v>33</v>
      </c>
      <c r="N7" s="115">
        <f>N6+N5</f>
        <v>1.2</v>
      </c>
      <c r="O7" s="114" t="s">
        <v>33</v>
      </c>
      <c r="P7" s="115">
        <f>P6+P5</f>
        <v>1.2</v>
      </c>
      <c r="Q7" s="114" t="s">
        <v>33</v>
      </c>
      <c r="R7" s="115">
        <f>R6+R5</f>
        <v>2</v>
      </c>
      <c r="S7" s="114" t="s">
        <v>33</v>
      </c>
      <c r="T7" s="115">
        <f>T6+T5</f>
        <v>1</v>
      </c>
      <c r="U7" s="86"/>
      <c r="V7" s="115">
        <f>V6+V5</f>
        <v>0</v>
      </c>
      <c r="W7" s="86"/>
      <c r="X7" s="115">
        <f>X6+X5</f>
        <v>0</v>
      </c>
      <c r="Y7" s="78"/>
      <c r="Z7" s="78"/>
      <c r="AA7" s="78"/>
      <c r="AB7" s="78"/>
      <c r="AC7" s="78"/>
      <c r="AD7" s="78"/>
      <c r="AE7" s="78"/>
      <c r="AF7" s="78"/>
      <c r="AG7" s="79"/>
      <c r="AH7" s="80"/>
      <c r="AI7" s="81"/>
      <c r="AJ7" s="74"/>
    </row>
    <row r="8" spans="1:36" s="1" customFormat="1" ht="43.5" x14ac:dyDescent="0.25">
      <c r="A8" s="87" t="s">
        <v>36</v>
      </c>
      <c r="B8" s="87" t="s">
        <v>0</v>
      </c>
      <c r="C8" s="87" t="s">
        <v>153</v>
      </c>
      <c r="D8" s="87" t="s">
        <v>180</v>
      </c>
      <c r="E8" s="87" t="s">
        <v>126</v>
      </c>
      <c r="F8" s="87" t="s">
        <v>56</v>
      </c>
      <c r="G8" s="87" t="s">
        <v>79</v>
      </c>
      <c r="H8" s="87" t="s">
        <v>80</v>
      </c>
      <c r="I8" s="87" t="s">
        <v>107</v>
      </c>
      <c r="J8" s="87" t="s">
        <v>81</v>
      </c>
      <c r="K8" s="87" t="s">
        <v>82</v>
      </c>
      <c r="L8" s="87" t="s">
        <v>75</v>
      </c>
      <c r="M8" s="87" t="s">
        <v>76</v>
      </c>
      <c r="N8" s="87" t="s">
        <v>83</v>
      </c>
      <c r="O8" s="87" t="s">
        <v>84</v>
      </c>
      <c r="P8" s="87" t="s">
        <v>77</v>
      </c>
      <c r="Q8" s="87" t="s">
        <v>78</v>
      </c>
      <c r="R8" s="87" t="s">
        <v>85</v>
      </c>
      <c r="S8" s="87" t="s">
        <v>86</v>
      </c>
      <c r="T8" s="87" t="s">
        <v>87</v>
      </c>
      <c r="U8" s="87" t="s">
        <v>88</v>
      </c>
      <c r="V8" s="87" t="s">
        <v>115</v>
      </c>
      <c r="W8" s="87" t="s">
        <v>89</v>
      </c>
      <c r="X8" s="87" t="s">
        <v>90</v>
      </c>
      <c r="Y8" s="88" t="s">
        <v>53</v>
      </c>
      <c r="Z8" s="88" t="s">
        <v>108</v>
      </c>
      <c r="AA8" s="88" t="s">
        <v>109</v>
      </c>
      <c r="AB8" s="88" t="s">
        <v>110</v>
      </c>
      <c r="AC8" s="88" t="s">
        <v>111</v>
      </c>
      <c r="AD8" s="88" t="s">
        <v>112</v>
      </c>
      <c r="AE8" s="88" t="s">
        <v>113</v>
      </c>
      <c r="AF8" s="88" t="s">
        <v>114</v>
      </c>
      <c r="AG8" s="88" t="s">
        <v>116</v>
      </c>
      <c r="AH8" s="111" t="s">
        <v>119</v>
      </c>
      <c r="AI8" s="112" t="s">
        <v>184</v>
      </c>
      <c r="AJ8" s="112" t="s">
        <v>106</v>
      </c>
    </row>
    <row r="9" spans="1:36" x14ac:dyDescent="0.25">
      <c r="A9" s="87">
        <v>1</v>
      </c>
      <c r="B9" s="87" t="s">
        <v>2</v>
      </c>
      <c r="C9" s="87" t="s">
        <v>163</v>
      </c>
      <c r="D9" s="87">
        <v>1984</v>
      </c>
      <c r="E9" s="87" t="s">
        <v>25</v>
      </c>
      <c r="F9" s="87" t="s">
        <v>25</v>
      </c>
      <c r="G9" s="87">
        <v>1</v>
      </c>
      <c r="H9" s="88">
        <f t="shared" ref="H9:H43" si="0">IF(G9="",0,(H$4/G9)*H$7)</f>
        <v>70.2</v>
      </c>
      <c r="I9" s="87"/>
      <c r="J9" s="88">
        <f t="shared" ref="J9:J43" si="1">IF(I9="",0,(J$4/I9)*J$7)</f>
        <v>0</v>
      </c>
      <c r="K9" s="87"/>
      <c r="L9" s="88">
        <f t="shared" ref="L9:L43" si="2">IF(K9="",0,(L$4/K9)*L$7)</f>
        <v>0</v>
      </c>
      <c r="M9" s="87"/>
      <c r="N9" s="88">
        <f t="shared" ref="N9:N43" si="3">IF(M9="",0,(N$4/M9)*N$7)</f>
        <v>0</v>
      </c>
      <c r="O9" s="87"/>
      <c r="P9" s="88">
        <f t="shared" ref="P9:P43" si="4">IF(O9="",0,(P$4/O9)*P$7)</f>
        <v>0</v>
      </c>
      <c r="Q9" s="87">
        <v>7</v>
      </c>
      <c r="R9" s="88">
        <f t="shared" ref="R9:R43" si="5">IF(Q9="",0,(R$4/Q9)*R$7)</f>
        <v>2</v>
      </c>
      <c r="S9" s="87"/>
      <c r="T9" s="88">
        <f t="shared" ref="T9:T43" si="6">IF(S9="",0,(T$4/S9)*T$7)</f>
        <v>0</v>
      </c>
      <c r="U9" s="87"/>
      <c r="V9" s="88">
        <f t="shared" ref="V9:V43" si="7">IF(U9="",0,(V$4/U9)*V$7)</f>
        <v>0</v>
      </c>
      <c r="W9" s="87"/>
      <c r="X9" s="88">
        <f t="shared" ref="X9:X43" si="8">IF(W9="",0,(X$4/W9)*X$7)</f>
        <v>0</v>
      </c>
      <c r="Y9" s="88">
        <f t="shared" ref="Y9:Y43" si="9">H9</f>
        <v>70.2</v>
      </c>
      <c r="Z9" s="88">
        <f t="shared" ref="Z9:Z43" si="10">J9</f>
        <v>0</v>
      </c>
      <c r="AA9" s="88">
        <f t="shared" ref="AA9:AA43" si="11">L9</f>
        <v>0</v>
      </c>
      <c r="AB9" s="88">
        <f t="shared" ref="AB9:AB43" si="12">N9</f>
        <v>0</v>
      </c>
      <c r="AC9" s="88">
        <f t="shared" ref="AC9:AC43" si="13">P9</f>
        <v>0</v>
      </c>
      <c r="AD9" s="88">
        <f t="shared" ref="AD9:AD43" si="14">R9</f>
        <v>2</v>
      </c>
      <c r="AE9" s="88">
        <f>Tabella42[[#This Row],[Pti Rnk7]]</f>
        <v>0</v>
      </c>
      <c r="AF9" s="88">
        <f>Tabella42[[#This Row],[Pti Rnk8]]</f>
        <v>0</v>
      </c>
      <c r="AG9" s="88">
        <f>Tabella42[[#This Row],[Pti Rnk9]]</f>
        <v>0</v>
      </c>
      <c r="AH9" s="88">
        <f>SUMPRODUCT(LARGE(Y9:AG9,{1;2;3;4;5;6}))</f>
        <v>72.2</v>
      </c>
      <c r="AI9" s="87">
        <v>10.09</v>
      </c>
      <c r="AJ9" s="120">
        <f>Tabella42[[#This Row],[25% PTI RNK 19/20]]+Tabella42[[#This Row],[PUNTI RANKING (best 6 results 20/21)]]</f>
        <v>82.29</v>
      </c>
    </row>
    <row r="10" spans="1:36" x14ac:dyDescent="0.25">
      <c r="A10" s="87">
        <f t="shared" ref="A10:A43" si="15">A9+1</f>
        <v>2</v>
      </c>
      <c r="B10" s="87" t="s">
        <v>28</v>
      </c>
      <c r="C10" s="87" t="s">
        <v>154</v>
      </c>
      <c r="D10" s="87">
        <v>1964</v>
      </c>
      <c r="E10" s="87" t="s">
        <v>138</v>
      </c>
      <c r="F10" s="87" t="s">
        <v>25</v>
      </c>
      <c r="G10" s="87">
        <v>2</v>
      </c>
      <c r="H10" s="88">
        <f t="shared" si="0"/>
        <v>35.1</v>
      </c>
      <c r="I10" s="87"/>
      <c r="J10" s="88">
        <f t="shared" si="1"/>
        <v>0</v>
      </c>
      <c r="K10" s="87"/>
      <c r="L10" s="88">
        <f t="shared" si="2"/>
        <v>0</v>
      </c>
      <c r="M10" s="87"/>
      <c r="N10" s="88">
        <f t="shared" si="3"/>
        <v>0</v>
      </c>
      <c r="O10" s="87"/>
      <c r="P10" s="88">
        <f t="shared" si="4"/>
        <v>0</v>
      </c>
      <c r="Q10" s="87"/>
      <c r="R10" s="88">
        <f t="shared" si="5"/>
        <v>0</v>
      </c>
      <c r="S10" s="87"/>
      <c r="T10" s="88">
        <f t="shared" si="6"/>
        <v>0</v>
      </c>
      <c r="U10" s="87"/>
      <c r="V10" s="88">
        <f t="shared" si="7"/>
        <v>0</v>
      </c>
      <c r="W10" s="87"/>
      <c r="X10" s="88">
        <f t="shared" si="8"/>
        <v>0</v>
      </c>
      <c r="Y10" s="88">
        <f t="shared" si="9"/>
        <v>35.1</v>
      </c>
      <c r="Z10" s="88">
        <f t="shared" si="10"/>
        <v>0</v>
      </c>
      <c r="AA10" s="88">
        <f t="shared" si="11"/>
        <v>0</v>
      </c>
      <c r="AB10" s="88">
        <f t="shared" si="12"/>
        <v>0</v>
      </c>
      <c r="AC10" s="88">
        <f t="shared" si="13"/>
        <v>0</v>
      </c>
      <c r="AD10" s="88">
        <f t="shared" si="14"/>
        <v>0</v>
      </c>
      <c r="AE10" s="88">
        <f>Tabella42[[#This Row],[Pti Rnk7]]</f>
        <v>0</v>
      </c>
      <c r="AF10" s="88">
        <f>Tabella42[[#This Row],[Pti Rnk8]]</f>
        <v>0</v>
      </c>
      <c r="AG10" s="88">
        <f>Tabella42[[#This Row],[Pti Rnk9]]</f>
        <v>0</v>
      </c>
      <c r="AH10" s="88">
        <f>SUMPRODUCT(LARGE(Y10:AG10,{1;2;3;4;5;6}))</f>
        <v>35.1</v>
      </c>
      <c r="AI10" s="87">
        <v>13.39</v>
      </c>
      <c r="AJ10" s="120">
        <f>Tabella42[[#This Row],[25% PTI RNK 19/20]]+Tabella42[[#This Row],[PUNTI RANKING (best 6 results 20/21)]]</f>
        <v>48.49</v>
      </c>
    </row>
    <row r="11" spans="1:36" x14ac:dyDescent="0.25">
      <c r="A11" s="87">
        <f t="shared" si="15"/>
        <v>3</v>
      </c>
      <c r="B11" s="87" t="s">
        <v>3</v>
      </c>
      <c r="C11" s="87" t="s">
        <v>164</v>
      </c>
      <c r="D11" s="87">
        <v>1982</v>
      </c>
      <c r="E11" s="87" t="s">
        <v>25</v>
      </c>
      <c r="F11" s="87" t="s">
        <v>25</v>
      </c>
      <c r="G11" s="87">
        <v>5</v>
      </c>
      <c r="H11" s="88">
        <f t="shared" si="0"/>
        <v>14.040000000000001</v>
      </c>
      <c r="I11" s="87"/>
      <c r="J11" s="88">
        <f t="shared" si="1"/>
        <v>0</v>
      </c>
      <c r="K11" s="87"/>
      <c r="L11" s="88">
        <f t="shared" si="2"/>
        <v>0</v>
      </c>
      <c r="M11" s="87"/>
      <c r="N11" s="88">
        <f t="shared" si="3"/>
        <v>0</v>
      </c>
      <c r="O11" s="87"/>
      <c r="P11" s="88">
        <f t="shared" si="4"/>
        <v>0</v>
      </c>
      <c r="Q11" s="87">
        <v>1</v>
      </c>
      <c r="R11" s="88">
        <f t="shared" si="5"/>
        <v>14</v>
      </c>
      <c r="S11" s="87"/>
      <c r="T11" s="88">
        <f t="shared" si="6"/>
        <v>0</v>
      </c>
      <c r="U11" s="87"/>
      <c r="V11" s="88">
        <f t="shared" si="7"/>
        <v>0</v>
      </c>
      <c r="W11" s="87"/>
      <c r="X11" s="88">
        <f t="shared" si="8"/>
        <v>0</v>
      </c>
      <c r="Y11" s="88">
        <f t="shared" si="9"/>
        <v>14.040000000000001</v>
      </c>
      <c r="Z11" s="88">
        <f t="shared" si="10"/>
        <v>0</v>
      </c>
      <c r="AA11" s="88">
        <f t="shared" si="11"/>
        <v>0</v>
      </c>
      <c r="AB11" s="88">
        <f t="shared" si="12"/>
        <v>0</v>
      </c>
      <c r="AC11" s="88">
        <f t="shared" si="13"/>
        <v>0</v>
      </c>
      <c r="AD11" s="88">
        <f t="shared" si="14"/>
        <v>14</v>
      </c>
      <c r="AE11" s="88">
        <f>Tabella42[[#This Row],[Pti Rnk7]]</f>
        <v>0</v>
      </c>
      <c r="AF11" s="88">
        <f>Tabella42[[#This Row],[Pti Rnk8]]</f>
        <v>0</v>
      </c>
      <c r="AG11" s="88">
        <f>Tabella42[[#This Row],[Pti Rnk9]]</f>
        <v>0</v>
      </c>
      <c r="AH11" s="88">
        <f>SUMPRODUCT(LARGE(Y11:AG11,{1;2;3;4;5;6}))</f>
        <v>28.04</v>
      </c>
      <c r="AI11" s="87">
        <v>6.25</v>
      </c>
      <c r="AJ11" s="120">
        <f>Tabella42[[#This Row],[25% PTI RNK 19/20]]+Tabella42[[#This Row],[PUNTI RANKING (best 6 results 20/21)]]</f>
        <v>34.29</v>
      </c>
    </row>
    <row r="12" spans="1:36" x14ac:dyDescent="0.25">
      <c r="A12" s="87">
        <f t="shared" si="15"/>
        <v>4</v>
      </c>
      <c r="B12" s="89" t="s">
        <v>122</v>
      </c>
      <c r="C12" s="89" t="s">
        <v>170</v>
      </c>
      <c r="D12" s="89">
        <v>2006</v>
      </c>
      <c r="E12" s="89" t="s">
        <v>139</v>
      </c>
      <c r="F12" s="89" t="s">
        <v>25</v>
      </c>
      <c r="G12" s="89">
        <v>10</v>
      </c>
      <c r="H12" s="90">
        <f t="shared" si="0"/>
        <v>7.0200000000000005</v>
      </c>
      <c r="I12" s="89">
        <v>52</v>
      </c>
      <c r="J12" s="90">
        <f t="shared" si="1"/>
        <v>2.8153846153846156</v>
      </c>
      <c r="K12" s="89">
        <v>2</v>
      </c>
      <c r="L12" s="90">
        <f t="shared" si="2"/>
        <v>6.6</v>
      </c>
      <c r="M12" s="89">
        <v>4</v>
      </c>
      <c r="N12" s="90">
        <f t="shared" si="3"/>
        <v>8.6999999999999993</v>
      </c>
      <c r="O12" s="89">
        <v>17</v>
      </c>
      <c r="P12" s="90">
        <f t="shared" si="4"/>
        <v>1.3411764705882352</v>
      </c>
      <c r="Q12" s="89"/>
      <c r="R12" s="90">
        <f t="shared" si="5"/>
        <v>0</v>
      </c>
      <c r="S12" s="89">
        <v>5</v>
      </c>
      <c r="T12" s="90">
        <f t="shared" si="6"/>
        <v>1.8</v>
      </c>
      <c r="U12" s="89"/>
      <c r="V12" s="90">
        <f t="shared" si="7"/>
        <v>0</v>
      </c>
      <c r="W12" s="89"/>
      <c r="X12" s="90">
        <f t="shared" si="8"/>
        <v>0</v>
      </c>
      <c r="Y12" s="90">
        <f t="shared" si="9"/>
        <v>7.0200000000000005</v>
      </c>
      <c r="Z12" s="90">
        <f t="shared" si="10"/>
        <v>2.8153846153846156</v>
      </c>
      <c r="AA12" s="90">
        <f t="shared" si="11"/>
        <v>6.6</v>
      </c>
      <c r="AB12" s="90">
        <f t="shared" si="12"/>
        <v>8.6999999999999993</v>
      </c>
      <c r="AC12" s="90">
        <f t="shared" si="13"/>
        <v>1.3411764705882352</v>
      </c>
      <c r="AD12" s="90">
        <f t="shared" si="14"/>
        <v>0</v>
      </c>
      <c r="AE12" s="90">
        <f>Tabella42[[#This Row],[Pti Rnk7]]</f>
        <v>1.8</v>
      </c>
      <c r="AF12" s="90">
        <f>Tabella42[[#This Row],[Pti Rnk8]]</f>
        <v>0</v>
      </c>
      <c r="AG12" s="90">
        <f>Tabella42[[#This Row],[Pti Rnk9]]</f>
        <v>0</v>
      </c>
      <c r="AH12" s="90">
        <f>SUMPRODUCT(LARGE(Y12:AG12,{1;2;3;4;5;6}))</f>
        <v>28.276561085972851</v>
      </c>
      <c r="AI12" s="89">
        <v>0</v>
      </c>
      <c r="AJ12" s="121">
        <f>Tabella42[[#This Row],[25% PTI RNK 19/20]]+Tabella42[[#This Row],[PUNTI RANKING (best 6 results 20/21)]]</f>
        <v>28.276561085972851</v>
      </c>
    </row>
    <row r="13" spans="1:36" x14ac:dyDescent="0.25">
      <c r="A13" s="87">
        <f t="shared" si="15"/>
        <v>5</v>
      </c>
      <c r="B13" s="89" t="s">
        <v>123</v>
      </c>
      <c r="C13" s="89" t="s">
        <v>171</v>
      </c>
      <c r="D13" s="89">
        <v>2004</v>
      </c>
      <c r="E13" s="89" t="s">
        <v>139</v>
      </c>
      <c r="F13" s="89" t="s">
        <v>26</v>
      </c>
      <c r="G13" s="89">
        <v>9</v>
      </c>
      <c r="H13" s="90">
        <f t="shared" si="0"/>
        <v>7.8000000000000007</v>
      </c>
      <c r="I13" s="89">
        <v>45</v>
      </c>
      <c r="J13" s="90">
        <f t="shared" si="1"/>
        <v>3.2533333333333334</v>
      </c>
      <c r="K13" s="89">
        <v>7</v>
      </c>
      <c r="L13" s="90">
        <f t="shared" si="2"/>
        <v>1.8857142857142857</v>
      </c>
      <c r="M13" s="89">
        <v>20</v>
      </c>
      <c r="N13" s="90">
        <f t="shared" si="3"/>
        <v>1.74</v>
      </c>
      <c r="O13" s="89">
        <v>8</v>
      </c>
      <c r="P13" s="90">
        <f t="shared" si="4"/>
        <v>2.85</v>
      </c>
      <c r="Q13" s="89"/>
      <c r="R13" s="90">
        <f t="shared" si="5"/>
        <v>0</v>
      </c>
      <c r="S13" s="89">
        <v>1</v>
      </c>
      <c r="T13" s="90">
        <f t="shared" si="6"/>
        <v>9</v>
      </c>
      <c r="U13" s="89"/>
      <c r="V13" s="90">
        <f t="shared" si="7"/>
        <v>0</v>
      </c>
      <c r="W13" s="89"/>
      <c r="X13" s="90">
        <f t="shared" si="8"/>
        <v>0</v>
      </c>
      <c r="Y13" s="90">
        <f t="shared" si="9"/>
        <v>7.8000000000000007</v>
      </c>
      <c r="Z13" s="90">
        <f t="shared" si="10"/>
        <v>3.2533333333333334</v>
      </c>
      <c r="AA13" s="90">
        <f t="shared" si="11"/>
        <v>1.8857142857142857</v>
      </c>
      <c r="AB13" s="90">
        <f t="shared" si="12"/>
        <v>1.74</v>
      </c>
      <c r="AC13" s="90">
        <f t="shared" si="13"/>
        <v>2.85</v>
      </c>
      <c r="AD13" s="90">
        <f t="shared" si="14"/>
        <v>0</v>
      </c>
      <c r="AE13" s="90">
        <f>Tabella42[[#This Row],[Pti Rnk7]]</f>
        <v>9</v>
      </c>
      <c r="AF13" s="90">
        <f>Tabella42[[#This Row],[Pti Rnk8]]</f>
        <v>0</v>
      </c>
      <c r="AG13" s="90">
        <f>Tabella42[[#This Row],[Pti Rnk9]]</f>
        <v>0</v>
      </c>
      <c r="AH13" s="90">
        <f>SUMPRODUCT(LARGE(Y13:AG13,{1;2;3;4;5;6}))</f>
        <v>26.529047619047621</v>
      </c>
      <c r="AI13" s="89">
        <v>0</v>
      </c>
      <c r="AJ13" s="121">
        <f>Tabella42[[#This Row],[25% PTI RNK 19/20]]+Tabella42[[#This Row],[PUNTI RANKING (best 6 results 20/21)]]</f>
        <v>26.529047619047621</v>
      </c>
    </row>
    <row r="14" spans="1:36" x14ac:dyDescent="0.25">
      <c r="A14" s="87">
        <f t="shared" si="15"/>
        <v>6</v>
      </c>
      <c r="B14" s="87" t="s">
        <v>70</v>
      </c>
      <c r="C14" s="87" t="s">
        <v>155</v>
      </c>
      <c r="D14" s="87">
        <v>1976</v>
      </c>
      <c r="E14" s="87" t="s">
        <v>25</v>
      </c>
      <c r="F14" s="87" t="s">
        <v>26</v>
      </c>
      <c r="G14" s="87">
        <v>3</v>
      </c>
      <c r="H14" s="88">
        <f t="shared" si="0"/>
        <v>23.4</v>
      </c>
      <c r="I14" s="87"/>
      <c r="J14" s="88">
        <f t="shared" si="1"/>
        <v>0</v>
      </c>
      <c r="K14" s="87"/>
      <c r="L14" s="88">
        <f t="shared" si="2"/>
        <v>0</v>
      </c>
      <c r="M14" s="87"/>
      <c r="N14" s="88">
        <f t="shared" si="3"/>
        <v>0</v>
      </c>
      <c r="O14" s="87"/>
      <c r="P14" s="88">
        <f t="shared" si="4"/>
        <v>0</v>
      </c>
      <c r="Q14" s="87"/>
      <c r="R14" s="88">
        <f t="shared" si="5"/>
        <v>0</v>
      </c>
      <c r="S14" s="87"/>
      <c r="T14" s="88">
        <f t="shared" si="6"/>
        <v>0</v>
      </c>
      <c r="U14" s="87"/>
      <c r="V14" s="88">
        <f t="shared" si="7"/>
        <v>0</v>
      </c>
      <c r="W14" s="87"/>
      <c r="X14" s="88">
        <f t="shared" si="8"/>
        <v>0</v>
      </c>
      <c r="Y14" s="88">
        <f t="shared" si="9"/>
        <v>23.4</v>
      </c>
      <c r="Z14" s="88">
        <f t="shared" si="10"/>
        <v>0</v>
      </c>
      <c r="AA14" s="88">
        <f t="shared" si="11"/>
        <v>0</v>
      </c>
      <c r="AB14" s="88">
        <f t="shared" si="12"/>
        <v>0</v>
      </c>
      <c r="AC14" s="88">
        <f t="shared" si="13"/>
        <v>0</v>
      </c>
      <c r="AD14" s="88">
        <f t="shared" si="14"/>
        <v>0</v>
      </c>
      <c r="AE14" s="88">
        <f>Tabella42[[#This Row],[Pti Rnk7]]</f>
        <v>0</v>
      </c>
      <c r="AF14" s="88">
        <f>Tabella42[[#This Row],[Pti Rnk8]]</f>
        <v>0</v>
      </c>
      <c r="AG14" s="88">
        <f>Tabella42[[#This Row],[Pti Rnk9]]</f>
        <v>0</v>
      </c>
      <c r="AH14" s="88">
        <f>SUMPRODUCT(LARGE(Y14:AG14,{1;2;3;4;5;6}))</f>
        <v>23.4</v>
      </c>
      <c r="AI14" s="87">
        <v>2.84</v>
      </c>
      <c r="AJ14" s="120">
        <f>Tabella42[[#This Row],[25% PTI RNK 19/20]]+Tabella42[[#This Row],[PUNTI RANKING (best 6 results 20/21)]]</f>
        <v>26.24</v>
      </c>
    </row>
    <row r="15" spans="1:36" x14ac:dyDescent="0.25">
      <c r="A15" s="87">
        <f t="shared" si="15"/>
        <v>7</v>
      </c>
      <c r="B15" s="89" t="s">
        <v>1</v>
      </c>
      <c r="C15" s="89" t="s">
        <v>161</v>
      </c>
      <c r="D15" s="89">
        <v>1961</v>
      </c>
      <c r="E15" s="89" t="s">
        <v>138</v>
      </c>
      <c r="F15" s="89" t="s">
        <v>25</v>
      </c>
      <c r="G15" s="89">
        <v>4</v>
      </c>
      <c r="H15" s="90">
        <f t="shared" si="0"/>
        <v>17.55</v>
      </c>
      <c r="I15" s="89"/>
      <c r="J15" s="90">
        <f t="shared" si="1"/>
        <v>0</v>
      </c>
      <c r="K15" s="89"/>
      <c r="L15" s="90">
        <f t="shared" si="2"/>
        <v>0</v>
      </c>
      <c r="M15" s="89"/>
      <c r="N15" s="90">
        <f t="shared" si="3"/>
        <v>0</v>
      </c>
      <c r="O15" s="89"/>
      <c r="P15" s="90">
        <f t="shared" si="4"/>
        <v>0</v>
      </c>
      <c r="Q15" s="89"/>
      <c r="R15" s="90">
        <f t="shared" si="5"/>
        <v>0</v>
      </c>
      <c r="S15" s="89"/>
      <c r="T15" s="90">
        <f t="shared" si="6"/>
        <v>0</v>
      </c>
      <c r="U15" s="89"/>
      <c r="V15" s="90">
        <f t="shared" si="7"/>
        <v>0</v>
      </c>
      <c r="W15" s="89"/>
      <c r="X15" s="90">
        <f t="shared" si="8"/>
        <v>0</v>
      </c>
      <c r="Y15" s="90">
        <f t="shared" si="9"/>
        <v>17.55</v>
      </c>
      <c r="Z15" s="90">
        <f t="shared" si="10"/>
        <v>0</v>
      </c>
      <c r="AA15" s="90">
        <f t="shared" si="11"/>
        <v>0</v>
      </c>
      <c r="AB15" s="90">
        <f t="shared" si="12"/>
        <v>0</v>
      </c>
      <c r="AC15" s="90">
        <f t="shared" si="13"/>
        <v>0</v>
      </c>
      <c r="AD15" s="90">
        <f t="shared" si="14"/>
        <v>0</v>
      </c>
      <c r="AE15" s="90">
        <f>Tabella42[[#This Row],[Pti Rnk7]]</f>
        <v>0</v>
      </c>
      <c r="AF15" s="90">
        <f>Tabella42[[#This Row],[Pti Rnk8]]</f>
        <v>0</v>
      </c>
      <c r="AG15" s="90">
        <f>Tabella42[[#This Row],[Pti Rnk9]]</f>
        <v>0</v>
      </c>
      <c r="AH15" s="90">
        <f>SUMPRODUCT(LARGE(Y15:AG15,{1;2;3;4;5;6}))</f>
        <v>17.55</v>
      </c>
      <c r="AI15" s="89">
        <v>0</v>
      </c>
      <c r="AJ15" s="121">
        <f>Tabella42[[#This Row],[25% PTI RNK 19/20]]+Tabella42[[#This Row],[PUNTI RANKING (best 6 results 20/21)]]</f>
        <v>17.55</v>
      </c>
    </row>
    <row r="16" spans="1:36" x14ac:dyDescent="0.25">
      <c r="A16" s="87">
        <f t="shared" si="15"/>
        <v>8</v>
      </c>
      <c r="B16" s="87" t="s">
        <v>92</v>
      </c>
      <c r="C16" s="87" t="s">
        <v>178</v>
      </c>
      <c r="D16" s="87">
        <v>2004</v>
      </c>
      <c r="E16" s="87" t="s">
        <v>139</v>
      </c>
      <c r="F16" s="87" t="s">
        <v>25</v>
      </c>
      <c r="G16" s="87">
        <v>11</v>
      </c>
      <c r="H16" s="88">
        <f t="shared" si="0"/>
        <v>6.3818181818181827</v>
      </c>
      <c r="I16" s="87"/>
      <c r="J16" s="88">
        <f t="shared" si="1"/>
        <v>0</v>
      </c>
      <c r="K16" s="87"/>
      <c r="L16" s="88">
        <f t="shared" si="2"/>
        <v>0</v>
      </c>
      <c r="M16" s="87"/>
      <c r="N16" s="88">
        <f t="shared" si="3"/>
        <v>0</v>
      </c>
      <c r="O16" s="87"/>
      <c r="P16" s="88">
        <f t="shared" si="4"/>
        <v>0</v>
      </c>
      <c r="Q16" s="87">
        <v>4</v>
      </c>
      <c r="R16" s="88">
        <f t="shared" si="5"/>
        <v>3.5</v>
      </c>
      <c r="S16" s="87"/>
      <c r="T16" s="88">
        <f t="shared" si="6"/>
        <v>0</v>
      </c>
      <c r="U16" s="87"/>
      <c r="V16" s="88">
        <f t="shared" si="7"/>
        <v>0</v>
      </c>
      <c r="W16" s="87"/>
      <c r="X16" s="88">
        <f t="shared" si="8"/>
        <v>0</v>
      </c>
      <c r="Y16" s="88">
        <f t="shared" si="9"/>
        <v>6.3818181818181827</v>
      </c>
      <c r="Z16" s="88">
        <f t="shared" si="10"/>
        <v>0</v>
      </c>
      <c r="AA16" s="88">
        <f t="shared" si="11"/>
        <v>0</v>
      </c>
      <c r="AB16" s="88">
        <f t="shared" si="12"/>
        <v>0</v>
      </c>
      <c r="AC16" s="88">
        <f t="shared" si="13"/>
        <v>0</v>
      </c>
      <c r="AD16" s="88">
        <f t="shared" si="14"/>
        <v>3.5</v>
      </c>
      <c r="AE16" s="88">
        <f>Tabella42[[#This Row],[Pti Rnk7]]</f>
        <v>0</v>
      </c>
      <c r="AF16" s="88">
        <f>Tabella42[[#This Row],[Pti Rnk8]]</f>
        <v>0</v>
      </c>
      <c r="AG16" s="88">
        <f>Tabella42[[#This Row],[Pti Rnk9]]</f>
        <v>0</v>
      </c>
      <c r="AH16" s="88">
        <f>SUMPRODUCT(LARGE(Y16:AG16,{1;2;3;4;5;6}))</f>
        <v>9.8818181818181827</v>
      </c>
      <c r="AI16" s="87">
        <v>3.12</v>
      </c>
      <c r="AJ16" s="120">
        <f>Tabella42[[#This Row],[25% PTI RNK 19/20]]+Tabella42[[#This Row],[PUNTI RANKING (best 6 results 20/21)]]</f>
        <v>13.001818181818184</v>
      </c>
    </row>
    <row r="17" spans="1:37" x14ac:dyDescent="0.25">
      <c r="A17" s="87">
        <f t="shared" si="15"/>
        <v>9</v>
      </c>
      <c r="B17" s="91" t="s">
        <v>152</v>
      </c>
      <c r="C17" s="91" t="s">
        <v>176</v>
      </c>
      <c r="D17" s="91">
        <v>1973</v>
      </c>
      <c r="E17" s="91" t="s">
        <v>25</v>
      </c>
      <c r="F17" s="91" t="s">
        <v>25</v>
      </c>
      <c r="G17" s="91">
        <v>6</v>
      </c>
      <c r="H17" s="92">
        <f t="shared" si="0"/>
        <v>11.7</v>
      </c>
      <c r="I17" s="91"/>
      <c r="J17" s="92">
        <f t="shared" si="1"/>
        <v>0</v>
      </c>
      <c r="K17" s="91"/>
      <c r="L17" s="92">
        <f t="shared" si="2"/>
        <v>0</v>
      </c>
      <c r="M17" s="91"/>
      <c r="N17" s="92">
        <f t="shared" si="3"/>
        <v>0</v>
      </c>
      <c r="O17" s="91"/>
      <c r="P17" s="92">
        <f t="shared" si="4"/>
        <v>0</v>
      </c>
      <c r="Q17" s="91"/>
      <c r="R17" s="92">
        <f t="shared" si="5"/>
        <v>0</v>
      </c>
      <c r="S17" s="91"/>
      <c r="T17" s="92">
        <f t="shared" si="6"/>
        <v>0</v>
      </c>
      <c r="U17" s="91"/>
      <c r="V17" s="92">
        <f t="shared" si="7"/>
        <v>0</v>
      </c>
      <c r="W17" s="91"/>
      <c r="X17" s="92">
        <f t="shared" si="8"/>
        <v>0</v>
      </c>
      <c r="Y17" s="92">
        <f t="shared" si="9"/>
        <v>11.7</v>
      </c>
      <c r="Z17" s="92">
        <f t="shared" si="10"/>
        <v>0</v>
      </c>
      <c r="AA17" s="92">
        <f t="shared" si="11"/>
        <v>0</v>
      </c>
      <c r="AB17" s="92">
        <f t="shared" si="12"/>
        <v>0</v>
      </c>
      <c r="AC17" s="92">
        <f t="shared" si="13"/>
        <v>0</v>
      </c>
      <c r="AD17" s="92">
        <f t="shared" si="14"/>
        <v>0</v>
      </c>
      <c r="AE17" s="92">
        <f>T17</f>
        <v>0</v>
      </c>
      <c r="AF17" s="92">
        <f>V17</f>
        <v>0</v>
      </c>
      <c r="AG17" s="92">
        <f>X17</f>
        <v>0</v>
      </c>
      <c r="AH17" s="92">
        <f>SUMPRODUCT(LARGE(Y17:AG17,{1;2;3;4;5;6}))</f>
        <v>11.7</v>
      </c>
      <c r="AI17" s="91">
        <v>0</v>
      </c>
      <c r="AJ17" s="120">
        <f>Tabella42[[#This Row],[25% PTI RNK 19/20]]+Tabella42[[#This Row],[PUNTI RANKING (best 6 results 20/21)]]</f>
        <v>11.7</v>
      </c>
    </row>
    <row r="18" spans="1:37" x14ac:dyDescent="0.25">
      <c r="A18" s="87">
        <f t="shared" si="15"/>
        <v>10</v>
      </c>
      <c r="B18" s="87" t="s">
        <v>10</v>
      </c>
      <c r="C18" s="87" t="s">
        <v>156</v>
      </c>
      <c r="D18" s="87">
        <v>1994</v>
      </c>
      <c r="E18" s="87" t="s">
        <v>145</v>
      </c>
      <c r="F18" s="87" t="s">
        <v>25</v>
      </c>
      <c r="G18" s="87">
        <v>8</v>
      </c>
      <c r="H18" s="88">
        <f t="shared" si="0"/>
        <v>8.7750000000000004</v>
      </c>
      <c r="I18" s="87"/>
      <c r="J18" s="88">
        <f t="shared" si="1"/>
        <v>0</v>
      </c>
      <c r="K18" s="87"/>
      <c r="L18" s="88">
        <f t="shared" si="2"/>
        <v>0</v>
      </c>
      <c r="M18" s="87"/>
      <c r="N18" s="88">
        <f t="shared" si="3"/>
        <v>0</v>
      </c>
      <c r="O18" s="87"/>
      <c r="P18" s="88">
        <f t="shared" si="4"/>
        <v>0</v>
      </c>
      <c r="Q18" s="87"/>
      <c r="R18" s="88">
        <f t="shared" si="5"/>
        <v>0</v>
      </c>
      <c r="S18" s="87"/>
      <c r="T18" s="88">
        <f t="shared" si="6"/>
        <v>0</v>
      </c>
      <c r="U18" s="87"/>
      <c r="V18" s="88">
        <f t="shared" si="7"/>
        <v>0</v>
      </c>
      <c r="W18" s="87"/>
      <c r="X18" s="88">
        <f t="shared" si="8"/>
        <v>0</v>
      </c>
      <c r="Y18" s="88">
        <f t="shared" si="9"/>
        <v>8.7750000000000004</v>
      </c>
      <c r="Z18" s="88">
        <f t="shared" si="10"/>
        <v>0</v>
      </c>
      <c r="AA18" s="88">
        <f t="shared" si="11"/>
        <v>0</v>
      </c>
      <c r="AB18" s="88">
        <f t="shared" si="12"/>
        <v>0</v>
      </c>
      <c r="AC18" s="88">
        <f t="shared" si="13"/>
        <v>0</v>
      </c>
      <c r="AD18" s="88">
        <f t="shared" si="14"/>
        <v>0</v>
      </c>
      <c r="AE18" s="88">
        <f>Tabella42[[#This Row],[Pti Rnk7]]</f>
        <v>0</v>
      </c>
      <c r="AF18" s="88">
        <f>Tabella42[[#This Row],[Pti Rnk8]]</f>
        <v>0</v>
      </c>
      <c r="AG18" s="88">
        <f>Tabella42[[#This Row],[Pti Rnk9]]</f>
        <v>0</v>
      </c>
      <c r="AH18" s="88">
        <f>SUMPRODUCT(LARGE(Y18:AG18,{1;2;3;4;5;6}))</f>
        <v>8.7750000000000004</v>
      </c>
      <c r="AI18" s="87">
        <v>2.4</v>
      </c>
      <c r="AJ18" s="120">
        <f>Tabella42[[#This Row],[25% PTI RNK 19/20]]+Tabella42[[#This Row],[PUNTI RANKING (best 6 results 20/21)]]</f>
        <v>11.175000000000001</v>
      </c>
    </row>
    <row r="19" spans="1:37" x14ac:dyDescent="0.25">
      <c r="A19" s="87">
        <f t="shared" si="15"/>
        <v>11</v>
      </c>
      <c r="B19" s="87" t="s">
        <v>94</v>
      </c>
      <c r="C19" s="87" t="s">
        <v>159</v>
      </c>
      <c r="D19" s="87">
        <v>1953</v>
      </c>
      <c r="E19" s="87" t="s">
        <v>140</v>
      </c>
      <c r="F19" s="87" t="s">
        <v>25</v>
      </c>
      <c r="G19" s="87">
        <v>24</v>
      </c>
      <c r="H19" s="88">
        <f t="shared" si="0"/>
        <v>2.9249999999999998</v>
      </c>
      <c r="I19" s="87"/>
      <c r="J19" s="88">
        <f t="shared" si="1"/>
        <v>0</v>
      </c>
      <c r="K19" s="87"/>
      <c r="L19" s="88">
        <f t="shared" si="2"/>
        <v>0</v>
      </c>
      <c r="M19" s="87"/>
      <c r="N19" s="88">
        <f t="shared" si="3"/>
        <v>0</v>
      </c>
      <c r="O19" s="87"/>
      <c r="P19" s="88">
        <f t="shared" si="4"/>
        <v>0</v>
      </c>
      <c r="Q19" s="87">
        <v>6</v>
      </c>
      <c r="R19" s="88">
        <f t="shared" si="5"/>
        <v>2.3333333333333335</v>
      </c>
      <c r="S19" s="87"/>
      <c r="T19" s="88">
        <f t="shared" si="6"/>
        <v>0</v>
      </c>
      <c r="U19" s="87"/>
      <c r="V19" s="88">
        <f t="shared" si="7"/>
        <v>0</v>
      </c>
      <c r="W19" s="87"/>
      <c r="X19" s="88">
        <f t="shared" si="8"/>
        <v>0</v>
      </c>
      <c r="Y19" s="88">
        <f t="shared" si="9"/>
        <v>2.9249999999999998</v>
      </c>
      <c r="Z19" s="88">
        <f t="shared" si="10"/>
        <v>0</v>
      </c>
      <c r="AA19" s="88">
        <f t="shared" si="11"/>
        <v>0</v>
      </c>
      <c r="AB19" s="88">
        <f t="shared" si="12"/>
        <v>0</v>
      </c>
      <c r="AC19" s="88">
        <f t="shared" si="13"/>
        <v>0</v>
      </c>
      <c r="AD19" s="88">
        <f t="shared" si="14"/>
        <v>2.3333333333333335</v>
      </c>
      <c r="AE19" s="88">
        <f>Tabella42[[#This Row],[Pti Rnk7]]</f>
        <v>0</v>
      </c>
      <c r="AF19" s="88">
        <f>Tabella42[[#This Row],[Pti Rnk8]]</f>
        <v>0</v>
      </c>
      <c r="AG19" s="88">
        <f>Tabella42[[#This Row],[Pti Rnk9]]</f>
        <v>0</v>
      </c>
      <c r="AH19" s="88">
        <f>SUMPRODUCT(LARGE(Y19:AG19,{1;2;3;4;5;6}))</f>
        <v>5.2583333333333329</v>
      </c>
      <c r="AI19" s="87">
        <v>2.0099999999999998</v>
      </c>
      <c r="AJ19" s="120">
        <f>Tabella42[[#This Row],[25% PTI RNK 19/20]]+Tabella42[[#This Row],[PUNTI RANKING (best 6 results 20/21)]]</f>
        <v>7.2683333333333326</v>
      </c>
    </row>
    <row r="20" spans="1:37" x14ac:dyDescent="0.25">
      <c r="A20" s="108">
        <f t="shared" si="15"/>
        <v>12</v>
      </c>
      <c r="B20" s="108" t="s">
        <v>11</v>
      </c>
      <c r="C20" s="109" t="s">
        <v>187</v>
      </c>
      <c r="D20" s="109"/>
      <c r="E20" s="108" t="s">
        <v>25</v>
      </c>
      <c r="F20" s="108" t="s">
        <v>26</v>
      </c>
      <c r="G20" s="108"/>
      <c r="H20" s="110">
        <f t="shared" si="0"/>
        <v>0</v>
      </c>
      <c r="I20" s="108"/>
      <c r="J20" s="110">
        <f t="shared" si="1"/>
        <v>0</v>
      </c>
      <c r="K20" s="108"/>
      <c r="L20" s="110">
        <f t="shared" si="2"/>
        <v>0</v>
      </c>
      <c r="M20" s="108"/>
      <c r="N20" s="110">
        <f t="shared" si="3"/>
        <v>0</v>
      </c>
      <c r="O20" s="108"/>
      <c r="P20" s="110">
        <f t="shared" si="4"/>
        <v>0</v>
      </c>
      <c r="Q20" s="108">
        <v>2</v>
      </c>
      <c r="R20" s="110">
        <f t="shared" si="5"/>
        <v>7</v>
      </c>
      <c r="S20" s="108"/>
      <c r="T20" s="110">
        <f t="shared" si="6"/>
        <v>0</v>
      </c>
      <c r="U20" s="108"/>
      <c r="V20" s="110">
        <f t="shared" si="7"/>
        <v>0</v>
      </c>
      <c r="W20" s="108"/>
      <c r="X20" s="110">
        <f t="shared" si="8"/>
        <v>0</v>
      </c>
      <c r="Y20" s="110">
        <f t="shared" si="9"/>
        <v>0</v>
      </c>
      <c r="Z20" s="110">
        <f t="shared" si="10"/>
        <v>0</v>
      </c>
      <c r="AA20" s="110">
        <f t="shared" si="11"/>
        <v>0</v>
      </c>
      <c r="AB20" s="110">
        <f t="shared" si="12"/>
        <v>0</v>
      </c>
      <c r="AC20" s="110">
        <f t="shared" si="13"/>
        <v>0</v>
      </c>
      <c r="AD20" s="110">
        <f t="shared" si="14"/>
        <v>7</v>
      </c>
      <c r="AE20" s="110">
        <f>Tabella42[[#This Row],[Pti Rnk7]]</f>
        <v>0</v>
      </c>
      <c r="AF20" s="110">
        <f>Tabella42[[#This Row],[Pti Rnk8]]</f>
        <v>0</v>
      </c>
      <c r="AG20" s="110">
        <f>Tabella42[[#This Row],[Pti Rnk9]]</f>
        <v>0</v>
      </c>
      <c r="AH20" s="110">
        <f>SUMPRODUCT(LARGE(Y20:AG20,{1;2;3;4;5;6}))</f>
        <v>7</v>
      </c>
      <c r="AI20" s="113">
        <v>0</v>
      </c>
      <c r="AJ20" s="122">
        <f>Tabella42[[#This Row],[25% PTI RNK 19/20]]+Tabella42[[#This Row],[PUNTI RANKING (best 6 results 20/21)]]</f>
        <v>7</v>
      </c>
    </row>
    <row r="21" spans="1:37" x14ac:dyDescent="0.25">
      <c r="A21" s="87">
        <f t="shared" si="15"/>
        <v>13</v>
      </c>
      <c r="B21" s="89" t="s">
        <v>124</v>
      </c>
      <c r="C21" s="89" t="s">
        <v>179</v>
      </c>
      <c r="D21" s="89">
        <v>1968</v>
      </c>
      <c r="E21" s="89" t="s">
        <v>138</v>
      </c>
      <c r="F21" s="89" t="s">
        <v>25</v>
      </c>
      <c r="G21" s="89">
        <v>12</v>
      </c>
      <c r="H21" s="90">
        <f t="shared" si="0"/>
        <v>5.85</v>
      </c>
      <c r="I21" s="89"/>
      <c r="J21" s="90">
        <f t="shared" si="1"/>
        <v>0</v>
      </c>
      <c r="K21" s="89"/>
      <c r="L21" s="90">
        <f t="shared" si="2"/>
        <v>0</v>
      </c>
      <c r="M21" s="89"/>
      <c r="N21" s="90">
        <f t="shared" si="3"/>
        <v>0</v>
      </c>
      <c r="O21" s="89"/>
      <c r="P21" s="90">
        <f t="shared" si="4"/>
        <v>0</v>
      </c>
      <c r="Q21" s="89"/>
      <c r="R21" s="90">
        <f t="shared" si="5"/>
        <v>0</v>
      </c>
      <c r="S21" s="89"/>
      <c r="T21" s="90">
        <f t="shared" si="6"/>
        <v>0</v>
      </c>
      <c r="U21" s="89"/>
      <c r="V21" s="90">
        <f t="shared" si="7"/>
        <v>0</v>
      </c>
      <c r="W21" s="89"/>
      <c r="X21" s="90">
        <f t="shared" si="8"/>
        <v>0</v>
      </c>
      <c r="Y21" s="90">
        <f t="shared" si="9"/>
        <v>5.85</v>
      </c>
      <c r="Z21" s="90">
        <f t="shared" si="10"/>
        <v>0</v>
      </c>
      <c r="AA21" s="90">
        <f t="shared" si="11"/>
        <v>0</v>
      </c>
      <c r="AB21" s="90">
        <f t="shared" si="12"/>
        <v>0</v>
      </c>
      <c r="AC21" s="90">
        <f t="shared" si="13"/>
        <v>0</v>
      </c>
      <c r="AD21" s="90">
        <f t="shared" si="14"/>
        <v>0</v>
      </c>
      <c r="AE21" s="90">
        <f>Tabella42[[#This Row],[Pti Rnk7]]</f>
        <v>0</v>
      </c>
      <c r="AF21" s="90">
        <f>Tabella42[[#This Row],[Pti Rnk8]]</f>
        <v>0</v>
      </c>
      <c r="AG21" s="90">
        <f>Tabella42[[#This Row],[Pti Rnk9]]</f>
        <v>0</v>
      </c>
      <c r="AH21" s="90">
        <f>SUMPRODUCT(LARGE(Y21:AG21,{1;2;3;4;5;6}))</f>
        <v>5.85</v>
      </c>
      <c r="AI21" s="89">
        <v>0</v>
      </c>
      <c r="AJ21" s="121">
        <f>Tabella42[[#This Row],[25% PTI RNK 19/20]]+Tabella42[[#This Row],[PUNTI RANKING (best 6 results 20/21)]]</f>
        <v>5.85</v>
      </c>
    </row>
    <row r="22" spans="1:37" x14ac:dyDescent="0.25">
      <c r="A22" s="87">
        <f t="shared" si="15"/>
        <v>14</v>
      </c>
      <c r="B22" s="89" t="s">
        <v>146</v>
      </c>
      <c r="C22" s="89" t="s">
        <v>173</v>
      </c>
      <c r="D22" s="89">
        <v>2002</v>
      </c>
      <c r="E22" s="89" t="s">
        <v>139</v>
      </c>
      <c r="F22" s="89" t="s">
        <v>25</v>
      </c>
      <c r="G22" s="89">
        <v>13</v>
      </c>
      <c r="H22" s="90">
        <f t="shared" si="0"/>
        <v>5.4</v>
      </c>
      <c r="I22" s="89"/>
      <c r="J22" s="90">
        <f t="shared" si="1"/>
        <v>0</v>
      </c>
      <c r="K22" s="89"/>
      <c r="L22" s="90">
        <f t="shared" si="2"/>
        <v>0</v>
      </c>
      <c r="M22" s="89"/>
      <c r="N22" s="90">
        <f t="shared" si="3"/>
        <v>0</v>
      </c>
      <c r="O22" s="89"/>
      <c r="P22" s="90">
        <f t="shared" si="4"/>
        <v>0</v>
      </c>
      <c r="Q22" s="89"/>
      <c r="R22" s="90">
        <f t="shared" si="5"/>
        <v>0</v>
      </c>
      <c r="S22" s="89"/>
      <c r="T22" s="90">
        <f t="shared" si="6"/>
        <v>0</v>
      </c>
      <c r="U22" s="89"/>
      <c r="V22" s="90">
        <f t="shared" si="7"/>
        <v>0</v>
      </c>
      <c r="W22" s="89"/>
      <c r="X22" s="90">
        <f t="shared" si="8"/>
        <v>0</v>
      </c>
      <c r="Y22" s="90">
        <f t="shared" si="9"/>
        <v>5.4</v>
      </c>
      <c r="Z22" s="90">
        <f t="shared" si="10"/>
        <v>0</v>
      </c>
      <c r="AA22" s="90">
        <f t="shared" si="11"/>
        <v>0</v>
      </c>
      <c r="AB22" s="90">
        <f t="shared" si="12"/>
        <v>0</v>
      </c>
      <c r="AC22" s="90">
        <f t="shared" si="13"/>
        <v>0</v>
      </c>
      <c r="AD22" s="90">
        <f t="shared" si="14"/>
        <v>0</v>
      </c>
      <c r="AE22" s="90">
        <f>Tabella42[[#This Row],[Pti Rnk7]]</f>
        <v>0</v>
      </c>
      <c r="AF22" s="90">
        <f>Tabella42[[#This Row],[Pti Rnk8]]</f>
        <v>0</v>
      </c>
      <c r="AG22" s="90">
        <f>Tabella42[[#This Row],[Pti Rnk9]]</f>
        <v>0</v>
      </c>
      <c r="AH22" s="90">
        <f>SUMPRODUCT(LARGE(Y22:AG22,{1;2;3;4;5;6}))</f>
        <v>5.4</v>
      </c>
      <c r="AI22" s="89">
        <v>0</v>
      </c>
      <c r="AJ22" s="121">
        <f>Tabella42[[#This Row],[25% PTI RNK 19/20]]+Tabella42[[#This Row],[PUNTI RANKING (best 6 results 20/21)]]</f>
        <v>5.4</v>
      </c>
    </row>
    <row r="23" spans="1:37" x14ac:dyDescent="0.25">
      <c r="A23" s="87">
        <f t="shared" si="15"/>
        <v>15</v>
      </c>
      <c r="B23" s="87" t="s">
        <v>97</v>
      </c>
      <c r="C23" s="87" t="s">
        <v>168</v>
      </c>
      <c r="D23" s="87">
        <v>1959</v>
      </c>
      <c r="E23" s="87" t="s">
        <v>140</v>
      </c>
      <c r="F23" s="87" t="s">
        <v>26</v>
      </c>
      <c r="G23" s="87">
        <v>15</v>
      </c>
      <c r="H23" s="88">
        <f t="shared" si="0"/>
        <v>4.6800000000000006</v>
      </c>
      <c r="I23" s="87"/>
      <c r="J23" s="88">
        <f t="shared" si="1"/>
        <v>0</v>
      </c>
      <c r="K23" s="87"/>
      <c r="L23" s="88">
        <f t="shared" si="2"/>
        <v>0</v>
      </c>
      <c r="M23" s="87"/>
      <c r="N23" s="88">
        <f t="shared" si="3"/>
        <v>0</v>
      </c>
      <c r="O23" s="87"/>
      <c r="P23" s="88">
        <f t="shared" si="4"/>
        <v>0</v>
      </c>
      <c r="Q23" s="87"/>
      <c r="R23" s="88">
        <f t="shared" si="5"/>
        <v>0</v>
      </c>
      <c r="S23" s="87"/>
      <c r="T23" s="88">
        <f t="shared" si="6"/>
        <v>0</v>
      </c>
      <c r="U23" s="87"/>
      <c r="V23" s="88">
        <f t="shared" si="7"/>
        <v>0</v>
      </c>
      <c r="W23" s="87"/>
      <c r="X23" s="88">
        <f t="shared" si="8"/>
        <v>0</v>
      </c>
      <c r="Y23" s="88">
        <f t="shared" si="9"/>
        <v>4.6800000000000006</v>
      </c>
      <c r="Z23" s="88">
        <f t="shared" si="10"/>
        <v>0</v>
      </c>
      <c r="AA23" s="88">
        <f t="shared" si="11"/>
        <v>0</v>
      </c>
      <c r="AB23" s="88">
        <f t="shared" si="12"/>
        <v>0</v>
      </c>
      <c r="AC23" s="88">
        <f t="shared" si="13"/>
        <v>0</v>
      </c>
      <c r="AD23" s="88">
        <f t="shared" si="14"/>
        <v>0</v>
      </c>
      <c r="AE23" s="88">
        <f>Tabella42[[#This Row],[Pti Rnk7]]</f>
        <v>0</v>
      </c>
      <c r="AF23" s="88">
        <f>Tabella42[[#This Row],[Pti Rnk8]]</f>
        <v>0</v>
      </c>
      <c r="AG23" s="88">
        <f>Tabella42[[#This Row],[Pti Rnk9]]</f>
        <v>0</v>
      </c>
      <c r="AH23" s="88">
        <f>SUMPRODUCT(LARGE(Y23:AG23,{1;2;3;4;5;6}))</f>
        <v>4.6800000000000006</v>
      </c>
      <c r="AI23" s="87">
        <v>0.42</v>
      </c>
      <c r="AJ23" s="120">
        <f>Tabella42[[#This Row],[25% PTI RNK 19/20]]+Tabella42[[#This Row],[PUNTI RANKING (best 6 results 20/21)]]</f>
        <v>5.1000000000000005</v>
      </c>
    </row>
    <row r="24" spans="1:37" x14ac:dyDescent="0.25">
      <c r="A24" s="87">
        <f t="shared" si="15"/>
        <v>16</v>
      </c>
      <c r="B24" s="87" t="s">
        <v>91</v>
      </c>
      <c r="C24" s="87" t="s">
        <v>165</v>
      </c>
      <c r="D24" s="87">
        <v>2001</v>
      </c>
      <c r="E24" s="87" t="s">
        <v>145</v>
      </c>
      <c r="F24" s="87" t="s">
        <v>26</v>
      </c>
      <c r="G24" s="87">
        <v>19</v>
      </c>
      <c r="H24" s="88">
        <f t="shared" si="0"/>
        <v>3.6947368421052635</v>
      </c>
      <c r="I24" s="87"/>
      <c r="J24" s="88">
        <f t="shared" si="1"/>
        <v>0</v>
      </c>
      <c r="K24" s="87"/>
      <c r="L24" s="88">
        <f t="shared" si="2"/>
        <v>0</v>
      </c>
      <c r="M24" s="87"/>
      <c r="N24" s="88">
        <f t="shared" si="3"/>
        <v>0</v>
      </c>
      <c r="O24" s="87"/>
      <c r="P24" s="88">
        <f t="shared" si="4"/>
        <v>0</v>
      </c>
      <c r="Q24" s="87"/>
      <c r="R24" s="88">
        <f t="shared" si="5"/>
        <v>0</v>
      </c>
      <c r="S24" s="87"/>
      <c r="T24" s="88">
        <f t="shared" si="6"/>
        <v>0</v>
      </c>
      <c r="U24" s="87"/>
      <c r="V24" s="88">
        <f t="shared" si="7"/>
        <v>0</v>
      </c>
      <c r="W24" s="87"/>
      <c r="X24" s="88">
        <f t="shared" si="8"/>
        <v>0</v>
      </c>
      <c r="Y24" s="88">
        <f t="shared" si="9"/>
        <v>3.6947368421052635</v>
      </c>
      <c r="Z24" s="88">
        <f t="shared" si="10"/>
        <v>0</v>
      </c>
      <c r="AA24" s="88">
        <f t="shared" si="11"/>
        <v>0</v>
      </c>
      <c r="AB24" s="88">
        <f t="shared" si="12"/>
        <v>0</v>
      </c>
      <c r="AC24" s="88">
        <f t="shared" si="13"/>
        <v>0</v>
      </c>
      <c r="AD24" s="88">
        <f t="shared" si="14"/>
        <v>0</v>
      </c>
      <c r="AE24" s="88">
        <f>Tabella42[[#This Row],[Pti Rnk7]]</f>
        <v>0</v>
      </c>
      <c r="AF24" s="88">
        <f>Tabella42[[#This Row],[Pti Rnk8]]</f>
        <v>0</v>
      </c>
      <c r="AG24" s="88">
        <f>Tabella42[[#This Row],[Pti Rnk9]]</f>
        <v>0</v>
      </c>
      <c r="AH24" s="88">
        <f>SUMPRODUCT(LARGE(Y24:AG24,{1;2;3;4;5;6}))</f>
        <v>3.6947368421052635</v>
      </c>
      <c r="AI24" s="87">
        <v>1.1299999999999999</v>
      </c>
      <c r="AJ24" s="120">
        <f>Tabella42[[#This Row],[25% PTI RNK 19/20]]+Tabella42[[#This Row],[PUNTI RANKING (best 6 results 20/21)]]</f>
        <v>4.8247368421052634</v>
      </c>
    </row>
    <row r="25" spans="1:37" x14ac:dyDescent="0.25">
      <c r="A25" s="87">
        <f t="shared" si="15"/>
        <v>17</v>
      </c>
      <c r="B25" s="87" t="s">
        <v>181</v>
      </c>
      <c r="C25" s="87" t="s">
        <v>166</v>
      </c>
      <c r="D25" s="87">
        <v>1948</v>
      </c>
      <c r="E25" s="87" t="s">
        <v>148</v>
      </c>
      <c r="F25" s="87" t="s">
        <v>25</v>
      </c>
      <c r="G25" s="87">
        <v>18</v>
      </c>
      <c r="H25" s="88">
        <f t="shared" si="0"/>
        <v>3.9000000000000004</v>
      </c>
      <c r="I25" s="87"/>
      <c r="J25" s="88">
        <f t="shared" si="1"/>
        <v>0</v>
      </c>
      <c r="K25" s="87"/>
      <c r="L25" s="88">
        <f t="shared" si="2"/>
        <v>0</v>
      </c>
      <c r="M25" s="87"/>
      <c r="N25" s="88">
        <f t="shared" si="3"/>
        <v>0</v>
      </c>
      <c r="O25" s="87"/>
      <c r="P25" s="88">
        <f t="shared" si="4"/>
        <v>0</v>
      </c>
      <c r="Q25" s="87"/>
      <c r="R25" s="88">
        <f t="shared" si="5"/>
        <v>0</v>
      </c>
      <c r="S25" s="87"/>
      <c r="T25" s="88">
        <f t="shared" si="6"/>
        <v>0</v>
      </c>
      <c r="U25" s="87"/>
      <c r="V25" s="88">
        <f t="shared" si="7"/>
        <v>0</v>
      </c>
      <c r="W25" s="87"/>
      <c r="X25" s="88">
        <f t="shared" si="8"/>
        <v>0</v>
      </c>
      <c r="Y25" s="88">
        <f t="shared" si="9"/>
        <v>3.9000000000000004</v>
      </c>
      <c r="Z25" s="88">
        <f t="shared" si="10"/>
        <v>0</v>
      </c>
      <c r="AA25" s="88">
        <f t="shared" si="11"/>
        <v>0</v>
      </c>
      <c r="AB25" s="88">
        <f t="shared" si="12"/>
        <v>0</v>
      </c>
      <c r="AC25" s="88">
        <f t="shared" si="13"/>
        <v>0</v>
      </c>
      <c r="AD25" s="88">
        <f t="shared" si="14"/>
        <v>0</v>
      </c>
      <c r="AE25" s="88">
        <f>Tabella42[[#This Row],[Pti Rnk7]]</f>
        <v>0</v>
      </c>
      <c r="AF25" s="88">
        <f>Tabella42[[#This Row],[Pti Rnk8]]</f>
        <v>0</v>
      </c>
      <c r="AG25" s="88">
        <f>Tabella42[[#This Row],[Pti Rnk9]]</f>
        <v>0</v>
      </c>
      <c r="AH25" s="88">
        <f>SUMPRODUCT(LARGE(Y25:AG25,{1;2;3;4;5;6}))</f>
        <v>3.9000000000000004</v>
      </c>
      <c r="AI25" s="87">
        <v>0.84</v>
      </c>
      <c r="AJ25" s="120">
        <f>Tabella42[[#This Row],[25% PTI RNK 19/20]]+Tabella42[[#This Row],[PUNTI RANKING (best 6 results 20/21)]]</f>
        <v>4.74</v>
      </c>
    </row>
    <row r="26" spans="1:37" x14ac:dyDescent="0.25">
      <c r="A26" s="87">
        <f t="shared" si="15"/>
        <v>18</v>
      </c>
      <c r="B26" s="89" t="s">
        <v>147</v>
      </c>
      <c r="C26" s="89" t="s">
        <v>174</v>
      </c>
      <c r="D26" s="89">
        <v>1976</v>
      </c>
      <c r="E26" s="89" t="s">
        <v>25</v>
      </c>
      <c r="F26" s="89" t="s">
        <v>25</v>
      </c>
      <c r="G26" s="89">
        <v>17</v>
      </c>
      <c r="H26" s="90">
        <f t="shared" si="0"/>
        <v>4.1294117647058828</v>
      </c>
      <c r="I26" s="89"/>
      <c r="J26" s="90">
        <f t="shared" si="1"/>
        <v>0</v>
      </c>
      <c r="K26" s="89"/>
      <c r="L26" s="90">
        <f t="shared" si="2"/>
        <v>0</v>
      </c>
      <c r="M26" s="89"/>
      <c r="N26" s="90">
        <f t="shared" si="3"/>
        <v>0</v>
      </c>
      <c r="O26" s="89"/>
      <c r="P26" s="90">
        <f t="shared" si="4"/>
        <v>0</v>
      </c>
      <c r="Q26" s="89"/>
      <c r="R26" s="90">
        <f t="shared" si="5"/>
        <v>0</v>
      </c>
      <c r="S26" s="89"/>
      <c r="T26" s="90">
        <f t="shared" si="6"/>
        <v>0</v>
      </c>
      <c r="U26" s="89"/>
      <c r="V26" s="90">
        <f t="shared" si="7"/>
        <v>0</v>
      </c>
      <c r="W26" s="89"/>
      <c r="X26" s="90">
        <f t="shared" si="8"/>
        <v>0</v>
      </c>
      <c r="Y26" s="90">
        <f t="shared" si="9"/>
        <v>4.1294117647058828</v>
      </c>
      <c r="Z26" s="90">
        <f t="shared" si="10"/>
        <v>0</v>
      </c>
      <c r="AA26" s="90">
        <f t="shared" si="11"/>
        <v>0</v>
      </c>
      <c r="AB26" s="90">
        <f t="shared" si="12"/>
        <v>0</v>
      </c>
      <c r="AC26" s="90">
        <f t="shared" si="13"/>
        <v>0</v>
      </c>
      <c r="AD26" s="90">
        <f t="shared" si="14"/>
        <v>0</v>
      </c>
      <c r="AE26" s="90">
        <f>Tabella42[[#This Row],[Pti Rnk7]]</f>
        <v>0</v>
      </c>
      <c r="AF26" s="90">
        <f>Tabella42[[#This Row],[Pti Rnk8]]</f>
        <v>0</v>
      </c>
      <c r="AG26" s="90">
        <f>Tabella42[[#This Row],[Pti Rnk9]]</f>
        <v>0</v>
      </c>
      <c r="AH26" s="90">
        <f>SUMPRODUCT(LARGE(Y26:AG26,{1;2;3;4;5;6}))</f>
        <v>4.1294117647058828</v>
      </c>
      <c r="AI26" s="89">
        <v>0</v>
      </c>
      <c r="AJ26" s="121">
        <f>Tabella42[[#This Row],[25% PTI RNK 19/20]]+Tabella42[[#This Row],[PUNTI RANKING (best 6 results 20/21)]]</f>
        <v>4.1294117647058828</v>
      </c>
    </row>
    <row r="27" spans="1:37" x14ac:dyDescent="0.25">
      <c r="A27" s="87">
        <f t="shared" si="15"/>
        <v>19</v>
      </c>
      <c r="B27" s="89" t="s">
        <v>125</v>
      </c>
      <c r="C27" s="89" t="s">
        <v>172</v>
      </c>
      <c r="D27" s="89">
        <v>1965</v>
      </c>
      <c r="E27" s="89" t="s">
        <v>138</v>
      </c>
      <c r="F27" s="89" t="s">
        <v>25</v>
      </c>
      <c r="G27" s="89">
        <v>20</v>
      </c>
      <c r="H27" s="90">
        <f t="shared" si="0"/>
        <v>3.5100000000000002</v>
      </c>
      <c r="I27" s="89"/>
      <c r="J27" s="90">
        <f t="shared" si="1"/>
        <v>0</v>
      </c>
      <c r="K27" s="89"/>
      <c r="L27" s="90">
        <f t="shared" si="2"/>
        <v>0</v>
      </c>
      <c r="M27" s="89"/>
      <c r="N27" s="90">
        <f t="shared" si="3"/>
        <v>0</v>
      </c>
      <c r="O27" s="89"/>
      <c r="P27" s="90">
        <f t="shared" si="4"/>
        <v>0</v>
      </c>
      <c r="Q27" s="89"/>
      <c r="R27" s="90">
        <f t="shared" si="5"/>
        <v>0</v>
      </c>
      <c r="S27" s="89"/>
      <c r="T27" s="90">
        <f t="shared" si="6"/>
        <v>0</v>
      </c>
      <c r="U27" s="89"/>
      <c r="V27" s="90">
        <f t="shared" si="7"/>
        <v>0</v>
      </c>
      <c r="W27" s="89"/>
      <c r="X27" s="90">
        <f t="shared" si="8"/>
        <v>0</v>
      </c>
      <c r="Y27" s="90">
        <f t="shared" si="9"/>
        <v>3.5100000000000002</v>
      </c>
      <c r="Z27" s="90">
        <f t="shared" si="10"/>
        <v>0</v>
      </c>
      <c r="AA27" s="90">
        <f t="shared" si="11"/>
        <v>0</v>
      </c>
      <c r="AB27" s="90">
        <f t="shared" si="12"/>
        <v>0</v>
      </c>
      <c r="AC27" s="90">
        <f t="shared" si="13"/>
        <v>0</v>
      </c>
      <c r="AD27" s="90">
        <f t="shared" si="14"/>
        <v>0</v>
      </c>
      <c r="AE27" s="90">
        <f>Tabella42[[#This Row],[Pti Rnk7]]</f>
        <v>0</v>
      </c>
      <c r="AF27" s="90">
        <f>Tabella42[[#This Row],[Pti Rnk8]]</f>
        <v>0</v>
      </c>
      <c r="AG27" s="90">
        <f>Tabella42[[#This Row],[Pti Rnk9]]</f>
        <v>0</v>
      </c>
      <c r="AH27" s="90">
        <f>SUMPRODUCT(LARGE(Y27:AG27,{1;2;3;4;5;6}))</f>
        <v>3.5100000000000002</v>
      </c>
      <c r="AI27" s="89">
        <v>0</v>
      </c>
      <c r="AJ27" s="121">
        <f>Tabella42[[#This Row],[25% PTI RNK 19/20]]+Tabella42[[#This Row],[PUNTI RANKING (best 6 results 20/21)]]</f>
        <v>3.5100000000000002</v>
      </c>
    </row>
    <row r="28" spans="1:37" x14ac:dyDescent="0.25">
      <c r="A28" s="87">
        <f t="shared" si="15"/>
        <v>20</v>
      </c>
      <c r="B28" s="108" t="s">
        <v>177</v>
      </c>
      <c r="C28" s="109" t="s">
        <v>169</v>
      </c>
      <c r="D28" s="109">
        <v>1963</v>
      </c>
      <c r="E28" s="108" t="s">
        <v>138</v>
      </c>
      <c r="F28" s="108" t="s">
        <v>25</v>
      </c>
      <c r="G28" s="108">
        <v>22</v>
      </c>
      <c r="H28" s="110">
        <f t="shared" si="0"/>
        <v>3.1909090909090914</v>
      </c>
      <c r="I28" s="108"/>
      <c r="J28" s="110">
        <f t="shared" si="1"/>
        <v>0</v>
      </c>
      <c r="K28" s="108"/>
      <c r="L28" s="110">
        <f t="shared" si="2"/>
        <v>0</v>
      </c>
      <c r="M28" s="108"/>
      <c r="N28" s="90">
        <f t="shared" si="3"/>
        <v>0</v>
      </c>
      <c r="O28" s="108"/>
      <c r="P28" s="110">
        <f t="shared" si="4"/>
        <v>0</v>
      </c>
      <c r="Q28" s="108"/>
      <c r="R28" s="110">
        <f t="shared" si="5"/>
        <v>0</v>
      </c>
      <c r="S28" s="108"/>
      <c r="T28" s="110">
        <f t="shared" si="6"/>
        <v>0</v>
      </c>
      <c r="U28" s="108"/>
      <c r="V28" s="110">
        <f t="shared" si="7"/>
        <v>0</v>
      </c>
      <c r="W28" s="108"/>
      <c r="X28" s="110">
        <f t="shared" si="8"/>
        <v>0</v>
      </c>
      <c r="Y28" s="110">
        <f t="shared" si="9"/>
        <v>3.1909090909090914</v>
      </c>
      <c r="Z28" s="110">
        <f t="shared" si="10"/>
        <v>0</v>
      </c>
      <c r="AA28" s="110">
        <f t="shared" si="11"/>
        <v>0</v>
      </c>
      <c r="AB28" s="110">
        <f t="shared" si="12"/>
        <v>0</v>
      </c>
      <c r="AC28" s="110">
        <f t="shared" si="13"/>
        <v>0</v>
      </c>
      <c r="AD28" s="110">
        <f t="shared" si="14"/>
        <v>0</v>
      </c>
      <c r="AE28" s="110">
        <f>Tabella42[[#This Row],[Pti Rnk7]]</f>
        <v>0</v>
      </c>
      <c r="AF28" s="110">
        <f>Tabella42[[#This Row],[Pti Rnk8]]</f>
        <v>0</v>
      </c>
      <c r="AG28" s="110">
        <f>Tabella42[[#This Row],[Pti Rnk9]]</f>
        <v>0</v>
      </c>
      <c r="AH28" s="110">
        <f>SUMPRODUCT(LARGE(Y28:AG28,{1;2;3;4;5;6}))</f>
        <v>3.1909090909090914</v>
      </c>
      <c r="AI28" s="91">
        <v>0</v>
      </c>
      <c r="AJ28" s="122">
        <f>Tabella42[[#This Row],[25% PTI RNK 19/20]]+Tabella42[[#This Row],[PUNTI RANKING (best 6 results 20/21)]]</f>
        <v>3.1909090909090914</v>
      </c>
    </row>
    <row r="29" spans="1:37" x14ac:dyDescent="0.25">
      <c r="A29" s="87">
        <f t="shared" si="15"/>
        <v>21</v>
      </c>
      <c r="B29" s="91" t="s">
        <v>151</v>
      </c>
      <c r="C29" s="91" t="s">
        <v>175</v>
      </c>
      <c r="D29" s="91">
        <v>1981</v>
      </c>
      <c r="E29" s="91" t="s">
        <v>25</v>
      </c>
      <c r="F29" s="91" t="s">
        <v>26</v>
      </c>
      <c r="G29" s="91">
        <v>25</v>
      </c>
      <c r="H29" s="92">
        <f t="shared" si="0"/>
        <v>2.8080000000000003</v>
      </c>
      <c r="I29" s="91"/>
      <c r="J29" s="92">
        <f t="shared" si="1"/>
        <v>0</v>
      </c>
      <c r="K29" s="91"/>
      <c r="L29" s="92">
        <f t="shared" si="2"/>
        <v>0</v>
      </c>
      <c r="M29" s="91"/>
      <c r="N29" s="92">
        <f t="shared" si="3"/>
        <v>0</v>
      </c>
      <c r="O29" s="91"/>
      <c r="P29" s="92">
        <f t="shared" si="4"/>
        <v>0</v>
      </c>
      <c r="Q29" s="91"/>
      <c r="R29" s="92">
        <f t="shared" si="5"/>
        <v>0</v>
      </c>
      <c r="S29" s="91"/>
      <c r="T29" s="92">
        <f t="shared" si="6"/>
        <v>0</v>
      </c>
      <c r="U29" s="91"/>
      <c r="V29" s="92">
        <f t="shared" si="7"/>
        <v>0</v>
      </c>
      <c r="W29" s="91"/>
      <c r="X29" s="92">
        <f t="shared" si="8"/>
        <v>0</v>
      </c>
      <c r="Y29" s="92">
        <f t="shared" si="9"/>
        <v>2.8080000000000003</v>
      </c>
      <c r="Z29" s="92">
        <f t="shared" si="10"/>
        <v>0</v>
      </c>
      <c r="AA29" s="92">
        <f t="shared" si="11"/>
        <v>0</v>
      </c>
      <c r="AB29" s="92">
        <f t="shared" si="12"/>
        <v>0</v>
      </c>
      <c r="AC29" s="92">
        <f t="shared" si="13"/>
        <v>0</v>
      </c>
      <c r="AD29" s="92">
        <f t="shared" si="14"/>
        <v>0</v>
      </c>
      <c r="AE29" s="92">
        <f>T29</f>
        <v>0</v>
      </c>
      <c r="AF29" s="92">
        <f>V29</f>
        <v>0</v>
      </c>
      <c r="AG29" s="92">
        <f>X29</f>
        <v>0</v>
      </c>
      <c r="AH29" s="92">
        <f>SUMPRODUCT(LARGE(Y29:AG29,{1;2;3;4;5;6}))</f>
        <v>2.8080000000000003</v>
      </c>
      <c r="AI29" s="91">
        <v>0</v>
      </c>
      <c r="AJ29" s="122">
        <f>Tabella42[[#This Row],[25% PTI RNK 19/20]]+Tabella42[[#This Row],[PUNTI RANKING (best 6 results 20/21)]]</f>
        <v>2.8080000000000003</v>
      </c>
    </row>
    <row r="30" spans="1:37" x14ac:dyDescent="0.25">
      <c r="A30" s="108">
        <f t="shared" si="15"/>
        <v>22</v>
      </c>
      <c r="B30" s="108" t="s">
        <v>188</v>
      </c>
      <c r="C30" s="109"/>
      <c r="D30" s="109">
        <v>1989</v>
      </c>
      <c r="E30" s="108" t="s">
        <v>145</v>
      </c>
      <c r="F30" s="108" t="s">
        <v>25</v>
      </c>
      <c r="G30" s="108"/>
      <c r="H30" s="110">
        <f t="shared" si="0"/>
        <v>0</v>
      </c>
      <c r="I30" s="108"/>
      <c r="J30" s="110">
        <f t="shared" si="1"/>
        <v>0</v>
      </c>
      <c r="K30" s="108"/>
      <c r="L30" s="110">
        <f t="shared" si="2"/>
        <v>0</v>
      </c>
      <c r="M30" s="108"/>
      <c r="N30" s="110">
        <f t="shared" si="3"/>
        <v>0</v>
      </c>
      <c r="O30" s="108"/>
      <c r="P30" s="110">
        <f t="shared" si="4"/>
        <v>0</v>
      </c>
      <c r="Q30" s="108">
        <v>5</v>
      </c>
      <c r="R30" s="110">
        <f t="shared" si="5"/>
        <v>2.8</v>
      </c>
      <c r="S30" s="108"/>
      <c r="T30" s="110">
        <f t="shared" si="6"/>
        <v>0</v>
      </c>
      <c r="U30" s="108"/>
      <c r="V30" s="110">
        <f t="shared" si="7"/>
        <v>0</v>
      </c>
      <c r="W30" s="108"/>
      <c r="X30" s="110">
        <f t="shared" si="8"/>
        <v>0</v>
      </c>
      <c r="Y30" s="110">
        <f t="shared" si="9"/>
        <v>0</v>
      </c>
      <c r="Z30" s="110">
        <f t="shared" si="10"/>
        <v>0</v>
      </c>
      <c r="AA30" s="110">
        <f t="shared" si="11"/>
        <v>0</v>
      </c>
      <c r="AB30" s="110">
        <f t="shared" si="12"/>
        <v>0</v>
      </c>
      <c r="AC30" s="110">
        <f t="shared" si="13"/>
        <v>0</v>
      </c>
      <c r="AD30" s="110">
        <f t="shared" si="14"/>
        <v>2.8</v>
      </c>
      <c r="AE30" s="110">
        <f>Tabella42[[#This Row],[Pti Rnk7]]</f>
        <v>0</v>
      </c>
      <c r="AF30" s="110">
        <f>Tabella42[[#This Row],[Pti Rnk8]]</f>
        <v>0</v>
      </c>
      <c r="AG30" s="110">
        <f>Tabella42[[#This Row],[Pti Rnk9]]</f>
        <v>0</v>
      </c>
      <c r="AH30" s="110">
        <f>SUMPRODUCT(LARGE(Y30:AG30,{1;2;3;4;5;6}))</f>
        <v>2.8</v>
      </c>
      <c r="AI30" s="108">
        <v>0</v>
      </c>
      <c r="AJ30" s="122">
        <f>Tabella42[[#This Row],[25% PTI RNK 19/20]]+Tabella42[[#This Row],[PUNTI RANKING (best 6 results 20/21)]]</f>
        <v>2.8</v>
      </c>
    </row>
    <row r="31" spans="1:37" x14ac:dyDescent="0.25">
      <c r="A31" s="87">
        <f t="shared" si="15"/>
        <v>23</v>
      </c>
      <c r="B31" s="87" t="s">
        <v>6</v>
      </c>
      <c r="C31" s="87" t="s">
        <v>157</v>
      </c>
      <c r="D31" s="87"/>
      <c r="E31" s="87" t="s">
        <v>25</v>
      </c>
      <c r="F31" s="87" t="s">
        <v>26</v>
      </c>
      <c r="G31" s="87"/>
      <c r="H31" s="88">
        <f t="shared" si="0"/>
        <v>0</v>
      </c>
      <c r="I31" s="87"/>
      <c r="J31" s="88">
        <f t="shared" si="1"/>
        <v>0</v>
      </c>
      <c r="K31" s="87"/>
      <c r="L31" s="88">
        <f t="shared" si="2"/>
        <v>0</v>
      </c>
      <c r="M31" s="87"/>
      <c r="N31" s="88">
        <f t="shared" si="3"/>
        <v>0</v>
      </c>
      <c r="O31" s="87"/>
      <c r="P31" s="88">
        <f t="shared" si="4"/>
        <v>0</v>
      </c>
      <c r="Q31" s="87"/>
      <c r="R31" s="88">
        <f t="shared" si="5"/>
        <v>0</v>
      </c>
      <c r="S31" s="87"/>
      <c r="T31" s="88">
        <f t="shared" si="6"/>
        <v>0</v>
      </c>
      <c r="U31" s="87"/>
      <c r="V31" s="88">
        <f t="shared" si="7"/>
        <v>0</v>
      </c>
      <c r="W31" s="87"/>
      <c r="X31" s="88">
        <f t="shared" si="8"/>
        <v>0</v>
      </c>
      <c r="Y31" s="88">
        <f t="shared" si="9"/>
        <v>0</v>
      </c>
      <c r="Z31" s="88">
        <f t="shared" si="10"/>
        <v>0</v>
      </c>
      <c r="AA31" s="88">
        <f t="shared" si="11"/>
        <v>0</v>
      </c>
      <c r="AB31" s="88">
        <f t="shared" si="12"/>
        <v>0</v>
      </c>
      <c r="AC31" s="88">
        <f t="shared" si="13"/>
        <v>0</v>
      </c>
      <c r="AD31" s="88">
        <f t="shared" si="14"/>
        <v>0</v>
      </c>
      <c r="AE31" s="88">
        <f>Tabella42[[#This Row],[Pti Rnk7]]</f>
        <v>0</v>
      </c>
      <c r="AF31" s="88">
        <f>Tabella42[[#This Row],[Pti Rnk8]]</f>
        <v>0</v>
      </c>
      <c r="AG31" s="88">
        <f>Tabella42[[#This Row],[Pti Rnk9]]</f>
        <v>0</v>
      </c>
      <c r="AH31" s="88">
        <f>SUMPRODUCT(LARGE(Y31:AG31,{1;2;3;4;5;6}))</f>
        <v>0</v>
      </c>
      <c r="AI31" s="87">
        <v>2.36</v>
      </c>
      <c r="AJ31" s="120">
        <f>Tabella42[[#This Row],[25% PTI RNK 19/20]]+Tabella42[[#This Row],[PUNTI RANKING (best 6 results 20/21)]]</f>
        <v>2.36</v>
      </c>
    </row>
    <row r="32" spans="1:37" x14ac:dyDescent="0.25">
      <c r="A32" s="87">
        <f t="shared" si="15"/>
        <v>24</v>
      </c>
      <c r="B32" s="87" t="s">
        <v>93</v>
      </c>
      <c r="C32" s="87" t="s">
        <v>158</v>
      </c>
      <c r="D32" s="87"/>
      <c r="E32" s="87" t="s">
        <v>25</v>
      </c>
      <c r="F32" s="87" t="s">
        <v>25</v>
      </c>
      <c r="G32" s="87"/>
      <c r="H32" s="88">
        <f t="shared" si="0"/>
        <v>0</v>
      </c>
      <c r="I32" s="87"/>
      <c r="J32" s="88">
        <f t="shared" si="1"/>
        <v>0</v>
      </c>
      <c r="K32" s="87"/>
      <c r="L32" s="88">
        <f t="shared" si="2"/>
        <v>0</v>
      </c>
      <c r="M32" s="87"/>
      <c r="N32" s="88">
        <f t="shared" si="3"/>
        <v>0</v>
      </c>
      <c r="O32" s="87"/>
      <c r="P32" s="88">
        <f t="shared" si="4"/>
        <v>0</v>
      </c>
      <c r="Q32" s="87"/>
      <c r="R32" s="88">
        <f t="shared" si="5"/>
        <v>0</v>
      </c>
      <c r="S32" s="87"/>
      <c r="T32" s="88">
        <f t="shared" si="6"/>
        <v>0</v>
      </c>
      <c r="U32" s="87"/>
      <c r="V32" s="88">
        <f t="shared" si="7"/>
        <v>0</v>
      </c>
      <c r="W32" s="87"/>
      <c r="X32" s="88">
        <f t="shared" si="8"/>
        <v>0</v>
      </c>
      <c r="Y32" s="88">
        <f t="shared" si="9"/>
        <v>0</v>
      </c>
      <c r="Z32" s="88">
        <f t="shared" si="10"/>
        <v>0</v>
      </c>
      <c r="AA32" s="88">
        <f t="shared" si="11"/>
        <v>0</v>
      </c>
      <c r="AB32" s="88">
        <f t="shared" si="12"/>
        <v>0</v>
      </c>
      <c r="AC32" s="88">
        <f t="shared" si="13"/>
        <v>0</v>
      </c>
      <c r="AD32" s="88">
        <f t="shared" si="14"/>
        <v>0</v>
      </c>
      <c r="AE32" s="88">
        <f>Tabella42[[#This Row],[Pti Rnk7]]</f>
        <v>0</v>
      </c>
      <c r="AF32" s="88">
        <f>Tabella42[[#This Row],[Pti Rnk8]]</f>
        <v>0</v>
      </c>
      <c r="AG32" s="88">
        <f>Tabella42[[#This Row],[Pti Rnk9]]</f>
        <v>0</v>
      </c>
      <c r="AH32" s="88">
        <f>SUMPRODUCT(LARGE(Y32:AG32,{1;2;3;4;5;6}))</f>
        <v>0</v>
      </c>
      <c r="AI32" s="87">
        <v>2.25</v>
      </c>
      <c r="AJ32" s="120">
        <f>Tabella42[[#This Row],[25% PTI RNK 19/20]]+Tabella42[[#This Row],[PUNTI RANKING (best 6 results 20/21)]]</f>
        <v>2.25</v>
      </c>
      <c r="AK32" s="61"/>
    </row>
    <row r="33" spans="1:37" x14ac:dyDescent="0.25">
      <c r="A33" s="87">
        <f t="shared" si="15"/>
        <v>25</v>
      </c>
      <c r="B33" s="87" t="s">
        <v>8</v>
      </c>
      <c r="C33" s="87"/>
      <c r="D33" s="87">
        <v>1987</v>
      </c>
      <c r="E33" s="87" t="s">
        <v>145</v>
      </c>
      <c r="F33" s="87" t="s">
        <v>25</v>
      </c>
      <c r="G33" s="87"/>
      <c r="H33" s="88">
        <f t="shared" si="0"/>
        <v>0</v>
      </c>
      <c r="I33" s="87"/>
      <c r="J33" s="88">
        <f t="shared" si="1"/>
        <v>0</v>
      </c>
      <c r="K33" s="87"/>
      <c r="L33" s="88">
        <f t="shared" si="2"/>
        <v>0</v>
      </c>
      <c r="M33" s="87"/>
      <c r="N33" s="88">
        <f t="shared" si="3"/>
        <v>0</v>
      </c>
      <c r="O33" s="87"/>
      <c r="P33" s="88">
        <f t="shared" si="4"/>
        <v>0</v>
      </c>
      <c r="Q33" s="87"/>
      <c r="R33" s="88">
        <f t="shared" si="5"/>
        <v>0</v>
      </c>
      <c r="S33" s="87"/>
      <c r="T33" s="88">
        <f t="shared" si="6"/>
        <v>0</v>
      </c>
      <c r="U33" s="87"/>
      <c r="V33" s="88">
        <f t="shared" si="7"/>
        <v>0</v>
      </c>
      <c r="W33" s="87"/>
      <c r="X33" s="88">
        <f t="shared" si="8"/>
        <v>0</v>
      </c>
      <c r="Y33" s="88">
        <f t="shared" si="9"/>
        <v>0</v>
      </c>
      <c r="Z33" s="88">
        <f t="shared" si="10"/>
        <v>0</v>
      </c>
      <c r="AA33" s="88">
        <f t="shared" si="11"/>
        <v>0</v>
      </c>
      <c r="AB33" s="88">
        <f t="shared" si="12"/>
        <v>0</v>
      </c>
      <c r="AC33" s="88">
        <f t="shared" si="13"/>
        <v>0</v>
      </c>
      <c r="AD33" s="88">
        <f t="shared" si="14"/>
        <v>0</v>
      </c>
      <c r="AE33" s="88">
        <f>Tabella42[[#This Row],[Pti Rnk7]]</f>
        <v>0</v>
      </c>
      <c r="AF33" s="88">
        <f>Tabella42[[#This Row],[Pti Rnk8]]</f>
        <v>0</v>
      </c>
      <c r="AG33" s="88">
        <f>Tabella42[[#This Row],[Pti Rnk9]]</f>
        <v>0</v>
      </c>
      <c r="AH33" s="88">
        <f>SUMPRODUCT(LARGE(Y33:AG33,{1;2;3;4;5;6}))</f>
        <v>0</v>
      </c>
      <c r="AI33" s="87">
        <v>1.77</v>
      </c>
      <c r="AJ33" s="120">
        <f>Tabella42[[#This Row],[25% PTI RNK 19/20]]+Tabella42[[#This Row],[PUNTI RANKING (best 6 results 20/21)]]</f>
        <v>1.77</v>
      </c>
      <c r="AK33" s="61"/>
    </row>
    <row r="34" spans="1:37" x14ac:dyDescent="0.25">
      <c r="A34" s="87">
        <f t="shared" si="15"/>
        <v>26</v>
      </c>
      <c r="B34" s="87" t="s">
        <v>5</v>
      </c>
      <c r="C34" s="87"/>
      <c r="D34" s="87"/>
      <c r="E34" s="87" t="s">
        <v>25</v>
      </c>
      <c r="F34" s="87" t="s">
        <v>25</v>
      </c>
      <c r="G34" s="87"/>
      <c r="H34" s="88">
        <f t="shared" si="0"/>
        <v>0</v>
      </c>
      <c r="I34" s="87"/>
      <c r="J34" s="88">
        <f t="shared" si="1"/>
        <v>0</v>
      </c>
      <c r="K34" s="87"/>
      <c r="L34" s="88">
        <f t="shared" si="2"/>
        <v>0</v>
      </c>
      <c r="M34" s="87"/>
      <c r="N34" s="88">
        <f t="shared" si="3"/>
        <v>0</v>
      </c>
      <c r="O34" s="87"/>
      <c r="P34" s="88">
        <f t="shared" si="4"/>
        <v>0</v>
      </c>
      <c r="Q34" s="87"/>
      <c r="R34" s="88">
        <f t="shared" si="5"/>
        <v>0</v>
      </c>
      <c r="S34" s="87"/>
      <c r="T34" s="88">
        <f t="shared" si="6"/>
        <v>0</v>
      </c>
      <c r="U34" s="87"/>
      <c r="V34" s="88">
        <f t="shared" si="7"/>
        <v>0</v>
      </c>
      <c r="W34" s="87"/>
      <c r="X34" s="88">
        <f t="shared" si="8"/>
        <v>0</v>
      </c>
      <c r="Y34" s="88">
        <f t="shared" si="9"/>
        <v>0</v>
      </c>
      <c r="Z34" s="88">
        <f t="shared" si="10"/>
        <v>0</v>
      </c>
      <c r="AA34" s="88">
        <f t="shared" si="11"/>
        <v>0</v>
      </c>
      <c r="AB34" s="88">
        <f t="shared" si="12"/>
        <v>0</v>
      </c>
      <c r="AC34" s="88">
        <f t="shared" si="13"/>
        <v>0</v>
      </c>
      <c r="AD34" s="88">
        <f t="shared" si="14"/>
        <v>0</v>
      </c>
      <c r="AE34" s="88">
        <f>Tabella42[[#This Row],[Pti Rnk7]]</f>
        <v>0</v>
      </c>
      <c r="AF34" s="88">
        <f>Tabella42[[#This Row],[Pti Rnk8]]</f>
        <v>0</v>
      </c>
      <c r="AG34" s="88">
        <f>Tabella42[[#This Row],[Pti Rnk9]]</f>
        <v>0</v>
      </c>
      <c r="AH34" s="88">
        <f>SUMPRODUCT(LARGE(Y34:AG34,{1;2;3;4;5;6}))</f>
        <v>0</v>
      </c>
      <c r="AI34" s="87">
        <v>1.7</v>
      </c>
      <c r="AJ34" s="120">
        <f>Tabella42[[#This Row],[25% PTI RNK 19/20]]+Tabella42[[#This Row],[PUNTI RANKING (best 6 results 20/21)]]</f>
        <v>1.7</v>
      </c>
      <c r="AK34" s="61"/>
    </row>
    <row r="35" spans="1:37" x14ac:dyDescent="0.25">
      <c r="A35" s="87">
        <f t="shared" si="15"/>
        <v>27</v>
      </c>
      <c r="B35" s="87" t="s">
        <v>73</v>
      </c>
      <c r="C35" s="87" t="s">
        <v>160</v>
      </c>
      <c r="D35" s="87"/>
      <c r="E35" s="87" t="s">
        <v>139</v>
      </c>
      <c r="F35" s="87" t="s">
        <v>25</v>
      </c>
      <c r="G35" s="87"/>
      <c r="H35" s="88">
        <f t="shared" si="0"/>
        <v>0</v>
      </c>
      <c r="I35" s="87"/>
      <c r="J35" s="88">
        <f t="shared" si="1"/>
        <v>0</v>
      </c>
      <c r="K35" s="87"/>
      <c r="L35" s="88">
        <f t="shared" si="2"/>
        <v>0</v>
      </c>
      <c r="M35" s="87"/>
      <c r="N35" s="88">
        <f t="shared" si="3"/>
        <v>0</v>
      </c>
      <c r="O35" s="87"/>
      <c r="P35" s="88">
        <f t="shared" si="4"/>
        <v>0</v>
      </c>
      <c r="Q35" s="87"/>
      <c r="R35" s="88">
        <f t="shared" si="5"/>
        <v>0</v>
      </c>
      <c r="S35" s="87"/>
      <c r="T35" s="88">
        <f t="shared" si="6"/>
        <v>0</v>
      </c>
      <c r="U35" s="87"/>
      <c r="V35" s="88">
        <f t="shared" si="7"/>
        <v>0</v>
      </c>
      <c r="W35" s="87"/>
      <c r="X35" s="88">
        <f t="shared" si="8"/>
        <v>0</v>
      </c>
      <c r="Y35" s="88">
        <f t="shared" si="9"/>
        <v>0</v>
      </c>
      <c r="Z35" s="88">
        <f t="shared" si="10"/>
        <v>0</v>
      </c>
      <c r="AA35" s="88">
        <f t="shared" si="11"/>
        <v>0</v>
      </c>
      <c r="AB35" s="88">
        <f t="shared" si="12"/>
        <v>0</v>
      </c>
      <c r="AC35" s="88">
        <f t="shared" si="13"/>
        <v>0</v>
      </c>
      <c r="AD35" s="88">
        <f t="shared" si="14"/>
        <v>0</v>
      </c>
      <c r="AE35" s="88">
        <f>Tabella42[[#This Row],[Pti Rnk7]]</f>
        <v>0</v>
      </c>
      <c r="AF35" s="88">
        <f>Tabella42[[#This Row],[Pti Rnk8]]</f>
        <v>0</v>
      </c>
      <c r="AG35" s="88">
        <f>Tabella42[[#This Row],[Pti Rnk9]]</f>
        <v>0</v>
      </c>
      <c r="AH35" s="88">
        <f>SUMPRODUCT(LARGE(Y35:AG35,{1;2;3;4;5;6}))</f>
        <v>0</v>
      </c>
      <c r="AI35" s="87">
        <v>1.62</v>
      </c>
      <c r="AJ35" s="120">
        <f>Tabella42[[#This Row],[25% PTI RNK 19/20]]+Tabella42[[#This Row],[PUNTI RANKING (best 6 results 20/21)]]</f>
        <v>1.62</v>
      </c>
      <c r="AK35" s="61"/>
    </row>
    <row r="36" spans="1:37" x14ac:dyDescent="0.25">
      <c r="A36" s="87">
        <f t="shared" si="15"/>
        <v>28</v>
      </c>
      <c r="B36" s="87" t="s">
        <v>71</v>
      </c>
      <c r="C36" s="87"/>
      <c r="D36" s="87"/>
      <c r="E36" s="87" t="s">
        <v>25</v>
      </c>
      <c r="F36" s="87" t="s">
        <v>25</v>
      </c>
      <c r="G36" s="87"/>
      <c r="H36" s="88">
        <f t="shared" si="0"/>
        <v>0</v>
      </c>
      <c r="I36" s="87"/>
      <c r="J36" s="88">
        <f t="shared" si="1"/>
        <v>0</v>
      </c>
      <c r="K36" s="87"/>
      <c r="L36" s="88">
        <f t="shared" si="2"/>
        <v>0</v>
      </c>
      <c r="M36" s="87"/>
      <c r="N36" s="88">
        <f t="shared" si="3"/>
        <v>0</v>
      </c>
      <c r="O36" s="87"/>
      <c r="P36" s="88">
        <f t="shared" si="4"/>
        <v>0</v>
      </c>
      <c r="Q36" s="87"/>
      <c r="R36" s="88">
        <f t="shared" si="5"/>
        <v>0</v>
      </c>
      <c r="S36" s="87"/>
      <c r="T36" s="88">
        <f t="shared" si="6"/>
        <v>0</v>
      </c>
      <c r="U36" s="87"/>
      <c r="V36" s="88">
        <f t="shared" si="7"/>
        <v>0</v>
      </c>
      <c r="W36" s="87"/>
      <c r="X36" s="88">
        <f t="shared" si="8"/>
        <v>0</v>
      </c>
      <c r="Y36" s="88">
        <f t="shared" si="9"/>
        <v>0</v>
      </c>
      <c r="Z36" s="88">
        <f t="shared" si="10"/>
        <v>0</v>
      </c>
      <c r="AA36" s="88">
        <f t="shared" si="11"/>
        <v>0</v>
      </c>
      <c r="AB36" s="88">
        <f t="shared" si="12"/>
        <v>0</v>
      </c>
      <c r="AC36" s="88">
        <f t="shared" si="13"/>
        <v>0</v>
      </c>
      <c r="AD36" s="88">
        <f t="shared" si="14"/>
        <v>0</v>
      </c>
      <c r="AE36" s="88">
        <f>Tabella42[[#This Row],[Pti Rnk7]]</f>
        <v>0</v>
      </c>
      <c r="AF36" s="88">
        <f>Tabella42[[#This Row],[Pti Rnk8]]</f>
        <v>0</v>
      </c>
      <c r="AG36" s="88">
        <f>Tabella42[[#This Row],[Pti Rnk9]]</f>
        <v>0</v>
      </c>
      <c r="AH36" s="88">
        <f>SUMPRODUCT(LARGE(Y36:AG36,{1;2;3;4;5;6}))</f>
        <v>0</v>
      </c>
      <c r="AI36" s="87">
        <v>1.42</v>
      </c>
      <c r="AJ36" s="120">
        <f>Tabella42[[#This Row],[25% PTI RNK 19/20]]+Tabella42[[#This Row],[PUNTI RANKING (best 6 results 20/21)]]</f>
        <v>1.42</v>
      </c>
      <c r="AK36" s="61"/>
    </row>
    <row r="37" spans="1:37" x14ac:dyDescent="0.25">
      <c r="A37" s="87">
        <f t="shared" si="15"/>
        <v>29</v>
      </c>
      <c r="B37" s="87" t="s">
        <v>12</v>
      </c>
      <c r="C37" s="87"/>
      <c r="D37" s="87"/>
      <c r="E37" s="87" t="s">
        <v>25</v>
      </c>
      <c r="F37" s="87" t="s">
        <v>26</v>
      </c>
      <c r="G37" s="87"/>
      <c r="H37" s="88">
        <f t="shared" si="0"/>
        <v>0</v>
      </c>
      <c r="I37" s="87"/>
      <c r="J37" s="88">
        <f t="shared" si="1"/>
        <v>0</v>
      </c>
      <c r="K37" s="87"/>
      <c r="L37" s="88">
        <f t="shared" si="2"/>
        <v>0</v>
      </c>
      <c r="M37" s="87"/>
      <c r="N37" s="88">
        <f t="shared" si="3"/>
        <v>0</v>
      </c>
      <c r="O37" s="87"/>
      <c r="P37" s="88">
        <f t="shared" si="4"/>
        <v>0</v>
      </c>
      <c r="Q37" s="87"/>
      <c r="R37" s="88">
        <f t="shared" si="5"/>
        <v>0</v>
      </c>
      <c r="S37" s="87"/>
      <c r="T37" s="88">
        <f t="shared" si="6"/>
        <v>0</v>
      </c>
      <c r="U37" s="87"/>
      <c r="V37" s="88">
        <f t="shared" si="7"/>
        <v>0</v>
      </c>
      <c r="W37" s="87"/>
      <c r="X37" s="88">
        <f t="shared" si="8"/>
        <v>0</v>
      </c>
      <c r="Y37" s="88">
        <f t="shared" si="9"/>
        <v>0</v>
      </c>
      <c r="Z37" s="88">
        <f t="shared" si="10"/>
        <v>0</v>
      </c>
      <c r="AA37" s="88">
        <f t="shared" si="11"/>
        <v>0</v>
      </c>
      <c r="AB37" s="88">
        <f t="shared" si="12"/>
        <v>0</v>
      </c>
      <c r="AC37" s="88">
        <f t="shared" si="13"/>
        <v>0</v>
      </c>
      <c r="AD37" s="88">
        <f t="shared" si="14"/>
        <v>0</v>
      </c>
      <c r="AE37" s="88">
        <f>Tabella42[[#This Row],[Pti Rnk7]]</f>
        <v>0</v>
      </c>
      <c r="AF37" s="88">
        <f>Tabella42[[#This Row],[Pti Rnk8]]</f>
        <v>0</v>
      </c>
      <c r="AG37" s="88">
        <f>Tabella42[[#This Row],[Pti Rnk9]]</f>
        <v>0</v>
      </c>
      <c r="AH37" s="88">
        <f>SUMPRODUCT(LARGE(Y37:AG37,{1;2;3;4;5;6}))</f>
        <v>0</v>
      </c>
      <c r="AI37" s="87">
        <v>1.18</v>
      </c>
      <c r="AJ37" s="120">
        <f>Tabella42[[#This Row],[25% PTI RNK 19/20]]+Tabella42[[#This Row],[PUNTI RANKING (best 6 results 20/21)]]</f>
        <v>1.18</v>
      </c>
      <c r="AK37" s="61"/>
    </row>
    <row r="38" spans="1:37" x14ac:dyDescent="0.25">
      <c r="A38" s="87">
        <f t="shared" si="15"/>
        <v>30</v>
      </c>
      <c r="B38" s="87" t="s">
        <v>18</v>
      </c>
      <c r="C38" s="87" t="s">
        <v>162</v>
      </c>
      <c r="D38" s="87"/>
      <c r="E38" s="87" t="s">
        <v>25</v>
      </c>
      <c r="F38" s="87" t="s">
        <v>25</v>
      </c>
      <c r="G38" s="87"/>
      <c r="H38" s="88">
        <f t="shared" si="0"/>
        <v>0</v>
      </c>
      <c r="I38" s="87"/>
      <c r="J38" s="88">
        <f t="shared" si="1"/>
        <v>0</v>
      </c>
      <c r="K38" s="87"/>
      <c r="L38" s="88">
        <f t="shared" si="2"/>
        <v>0</v>
      </c>
      <c r="M38" s="87"/>
      <c r="N38" s="88">
        <f t="shared" si="3"/>
        <v>0</v>
      </c>
      <c r="O38" s="87"/>
      <c r="P38" s="88">
        <f t="shared" si="4"/>
        <v>0</v>
      </c>
      <c r="Q38" s="87"/>
      <c r="R38" s="88">
        <f t="shared" si="5"/>
        <v>0</v>
      </c>
      <c r="S38" s="87"/>
      <c r="T38" s="88">
        <f t="shared" si="6"/>
        <v>0</v>
      </c>
      <c r="U38" s="87"/>
      <c r="V38" s="88">
        <f t="shared" si="7"/>
        <v>0</v>
      </c>
      <c r="W38" s="87"/>
      <c r="X38" s="88">
        <f t="shared" si="8"/>
        <v>0</v>
      </c>
      <c r="Y38" s="88">
        <f t="shared" si="9"/>
        <v>0</v>
      </c>
      <c r="Z38" s="88">
        <f t="shared" si="10"/>
        <v>0</v>
      </c>
      <c r="AA38" s="88">
        <f t="shared" si="11"/>
        <v>0</v>
      </c>
      <c r="AB38" s="88">
        <f t="shared" si="12"/>
        <v>0</v>
      </c>
      <c r="AC38" s="88">
        <f t="shared" si="13"/>
        <v>0</v>
      </c>
      <c r="AD38" s="88">
        <f t="shared" si="14"/>
        <v>0</v>
      </c>
      <c r="AE38" s="88">
        <f>Tabella42[[#This Row],[Pti Rnk7]]</f>
        <v>0</v>
      </c>
      <c r="AF38" s="88">
        <f>Tabella42[[#This Row],[Pti Rnk8]]</f>
        <v>0</v>
      </c>
      <c r="AG38" s="88">
        <f>Tabella42[[#This Row],[Pti Rnk9]]</f>
        <v>0</v>
      </c>
      <c r="AH38" s="88">
        <f>SUMPRODUCT(LARGE(Y38:AG38,{1;2;3;4;5;6}))</f>
        <v>0</v>
      </c>
      <c r="AI38" s="87">
        <v>1.1299999999999999</v>
      </c>
      <c r="AJ38" s="120">
        <f>Tabella42[[#This Row],[25% PTI RNK 19/20]]+Tabella42[[#This Row],[PUNTI RANKING (best 6 results 20/21)]]</f>
        <v>1.1299999999999999</v>
      </c>
      <c r="AK38" s="61"/>
    </row>
    <row r="39" spans="1:37" ht="18" customHeight="1" x14ac:dyDescent="0.25">
      <c r="A39" s="87">
        <f t="shared" si="15"/>
        <v>31</v>
      </c>
      <c r="B39" s="87" t="s">
        <v>7</v>
      </c>
      <c r="C39" s="87"/>
      <c r="D39" s="87"/>
      <c r="E39" s="87" t="s">
        <v>145</v>
      </c>
      <c r="F39" s="87" t="s">
        <v>26</v>
      </c>
      <c r="G39" s="87"/>
      <c r="H39" s="88">
        <f t="shared" si="0"/>
        <v>0</v>
      </c>
      <c r="I39" s="87"/>
      <c r="J39" s="88">
        <f t="shared" si="1"/>
        <v>0</v>
      </c>
      <c r="K39" s="87"/>
      <c r="L39" s="88">
        <f t="shared" si="2"/>
        <v>0</v>
      </c>
      <c r="M39" s="87"/>
      <c r="N39" s="88">
        <f t="shared" si="3"/>
        <v>0</v>
      </c>
      <c r="O39" s="87"/>
      <c r="P39" s="88">
        <f t="shared" si="4"/>
        <v>0</v>
      </c>
      <c r="Q39" s="87"/>
      <c r="R39" s="88">
        <f t="shared" si="5"/>
        <v>0</v>
      </c>
      <c r="S39" s="87"/>
      <c r="T39" s="88">
        <f t="shared" si="6"/>
        <v>0</v>
      </c>
      <c r="U39" s="87"/>
      <c r="V39" s="88">
        <f t="shared" si="7"/>
        <v>0</v>
      </c>
      <c r="W39" s="87"/>
      <c r="X39" s="88">
        <f t="shared" si="8"/>
        <v>0</v>
      </c>
      <c r="Y39" s="88">
        <f t="shared" si="9"/>
        <v>0</v>
      </c>
      <c r="Z39" s="88">
        <f t="shared" si="10"/>
        <v>0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8">
        <f t="shared" si="14"/>
        <v>0</v>
      </c>
      <c r="AE39" s="88">
        <f>Tabella42[[#This Row],[Pti Rnk7]]</f>
        <v>0</v>
      </c>
      <c r="AF39" s="88">
        <f>Tabella42[[#This Row],[Pti Rnk8]]</f>
        <v>0</v>
      </c>
      <c r="AG39" s="88">
        <f>Tabella42[[#This Row],[Pti Rnk9]]</f>
        <v>0</v>
      </c>
      <c r="AH39" s="88">
        <f>SUMPRODUCT(LARGE(Y39:AG39,{1;2;3;4;5;6}))</f>
        <v>0</v>
      </c>
      <c r="AI39" s="87">
        <v>1.01</v>
      </c>
      <c r="AJ39" s="120">
        <f>Tabella42[[#This Row],[25% PTI RNK 19/20]]+Tabella42[[#This Row],[PUNTI RANKING (best 6 results 20/21)]]</f>
        <v>1.01</v>
      </c>
      <c r="AK39" s="61"/>
    </row>
    <row r="40" spans="1:37" ht="18" customHeight="1" x14ac:dyDescent="0.25">
      <c r="A40" s="87">
        <f t="shared" si="15"/>
        <v>32</v>
      </c>
      <c r="B40" s="87" t="s">
        <v>72</v>
      </c>
      <c r="C40" s="87"/>
      <c r="D40" s="87"/>
      <c r="E40" s="87" t="s">
        <v>145</v>
      </c>
      <c r="F40" s="87" t="s">
        <v>26</v>
      </c>
      <c r="G40" s="87"/>
      <c r="H40" s="88">
        <f t="shared" si="0"/>
        <v>0</v>
      </c>
      <c r="I40" s="87"/>
      <c r="J40" s="88">
        <f t="shared" si="1"/>
        <v>0</v>
      </c>
      <c r="K40" s="87"/>
      <c r="L40" s="88">
        <f t="shared" si="2"/>
        <v>0</v>
      </c>
      <c r="M40" s="87"/>
      <c r="N40" s="88">
        <f t="shared" si="3"/>
        <v>0</v>
      </c>
      <c r="O40" s="87"/>
      <c r="P40" s="88">
        <f t="shared" si="4"/>
        <v>0</v>
      </c>
      <c r="Q40" s="87"/>
      <c r="R40" s="88">
        <f t="shared" si="5"/>
        <v>0</v>
      </c>
      <c r="S40" s="87"/>
      <c r="T40" s="88">
        <f t="shared" si="6"/>
        <v>0</v>
      </c>
      <c r="U40" s="87"/>
      <c r="V40" s="88">
        <f t="shared" si="7"/>
        <v>0</v>
      </c>
      <c r="W40" s="87"/>
      <c r="X40" s="88">
        <f t="shared" si="8"/>
        <v>0</v>
      </c>
      <c r="Y40" s="88">
        <f t="shared" si="9"/>
        <v>0</v>
      </c>
      <c r="Z40" s="88">
        <f t="shared" si="10"/>
        <v>0</v>
      </c>
      <c r="AA40" s="88">
        <f t="shared" si="11"/>
        <v>0</v>
      </c>
      <c r="AB40" s="88">
        <f t="shared" si="12"/>
        <v>0</v>
      </c>
      <c r="AC40" s="88">
        <f t="shared" si="13"/>
        <v>0</v>
      </c>
      <c r="AD40" s="88">
        <f t="shared" si="14"/>
        <v>0</v>
      </c>
      <c r="AE40" s="88">
        <f>Tabella42[[#This Row],[Pti Rnk7]]</f>
        <v>0</v>
      </c>
      <c r="AF40" s="88">
        <f>Tabella42[[#This Row],[Pti Rnk8]]</f>
        <v>0</v>
      </c>
      <c r="AG40" s="88">
        <f>Tabella42[[#This Row],[Pti Rnk9]]</f>
        <v>0</v>
      </c>
      <c r="AH40" s="88">
        <f>SUMPRODUCT(LARGE(Y40:AG40,{1;2;3;4;5;6}))</f>
        <v>0</v>
      </c>
      <c r="AI40" s="87">
        <v>0.79</v>
      </c>
      <c r="AJ40" s="120">
        <f>Tabella42[[#This Row],[25% PTI RNK 19/20]]+Tabella42[[#This Row],[PUNTI RANKING (best 6 results 20/21)]]</f>
        <v>0.79</v>
      </c>
      <c r="AK40" s="61"/>
    </row>
    <row r="41" spans="1:37" ht="18" customHeight="1" x14ac:dyDescent="0.25">
      <c r="A41" s="87">
        <f t="shared" si="15"/>
        <v>33</v>
      </c>
      <c r="B41" s="87" t="s">
        <v>74</v>
      </c>
      <c r="C41" s="87" t="s">
        <v>167</v>
      </c>
      <c r="D41" s="87"/>
      <c r="E41" s="87" t="s">
        <v>148</v>
      </c>
      <c r="F41" s="87" t="s">
        <v>25</v>
      </c>
      <c r="G41" s="87"/>
      <c r="H41" s="88">
        <f t="shared" si="0"/>
        <v>0</v>
      </c>
      <c r="I41" s="87"/>
      <c r="J41" s="88">
        <f t="shared" si="1"/>
        <v>0</v>
      </c>
      <c r="K41" s="87"/>
      <c r="L41" s="88">
        <f t="shared" si="2"/>
        <v>0</v>
      </c>
      <c r="M41" s="87"/>
      <c r="N41" s="88">
        <f t="shared" si="3"/>
        <v>0</v>
      </c>
      <c r="O41" s="87"/>
      <c r="P41" s="88">
        <f t="shared" si="4"/>
        <v>0</v>
      </c>
      <c r="Q41" s="87"/>
      <c r="R41" s="88">
        <f t="shared" si="5"/>
        <v>0</v>
      </c>
      <c r="S41" s="87"/>
      <c r="T41" s="88">
        <f t="shared" si="6"/>
        <v>0</v>
      </c>
      <c r="U41" s="87"/>
      <c r="V41" s="88">
        <f t="shared" si="7"/>
        <v>0</v>
      </c>
      <c r="W41" s="87"/>
      <c r="X41" s="88">
        <f t="shared" si="8"/>
        <v>0</v>
      </c>
      <c r="Y41" s="88">
        <f t="shared" si="9"/>
        <v>0</v>
      </c>
      <c r="Z41" s="88">
        <f t="shared" si="10"/>
        <v>0</v>
      </c>
      <c r="AA41" s="88">
        <f t="shared" si="11"/>
        <v>0</v>
      </c>
      <c r="AB41" s="88">
        <f t="shared" si="12"/>
        <v>0</v>
      </c>
      <c r="AC41" s="88">
        <f t="shared" si="13"/>
        <v>0</v>
      </c>
      <c r="AD41" s="88">
        <f t="shared" si="14"/>
        <v>0</v>
      </c>
      <c r="AE41" s="88">
        <f>Tabella42[[#This Row],[Pti Rnk7]]</f>
        <v>0</v>
      </c>
      <c r="AF41" s="88">
        <f>Tabella42[[#This Row],[Pti Rnk8]]</f>
        <v>0</v>
      </c>
      <c r="AG41" s="88">
        <f>Tabella42[[#This Row],[Pti Rnk9]]</f>
        <v>0</v>
      </c>
      <c r="AH41" s="88">
        <f>SUMPRODUCT(LARGE(Y41:AG41,{1;2;3;4;5;6}))</f>
        <v>0</v>
      </c>
      <c r="AI41" s="87">
        <v>0.71</v>
      </c>
      <c r="AJ41" s="120">
        <f>Tabella42[[#This Row],[25% PTI RNK 19/20]]+Tabella42[[#This Row],[PUNTI RANKING (best 6 results 20/21)]]</f>
        <v>0.71</v>
      </c>
      <c r="AK41" s="61"/>
    </row>
    <row r="42" spans="1:37" ht="18" customHeight="1" x14ac:dyDescent="0.25">
      <c r="A42" s="87">
        <f t="shared" si="15"/>
        <v>34</v>
      </c>
      <c r="B42" s="87" t="s">
        <v>95</v>
      </c>
      <c r="C42" s="87"/>
      <c r="D42" s="87"/>
      <c r="E42" s="87" t="s">
        <v>25</v>
      </c>
      <c r="F42" s="87" t="s">
        <v>25</v>
      </c>
      <c r="G42" s="87"/>
      <c r="H42" s="88">
        <f t="shared" si="0"/>
        <v>0</v>
      </c>
      <c r="I42" s="87"/>
      <c r="J42" s="88">
        <f t="shared" si="1"/>
        <v>0</v>
      </c>
      <c r="K42" s="87"/>
      <c r="L42" s="88">
        <f t="shared" si="2"/>
        <v>0</v>
      </c>
      <c r="M42" s="87"/>
      <c r="N42" s="88">
        <f t="shared" si="3"/>
        <v>0</v>
      </c>
      <c r="O42" s="87"/>
      <c r="P42" s="88">
        <f t="shared" si="4"/>
        <v>0</v>
      </c>
      <c r="Q42" s="87"/>
      <c r="R42" s="88">
        <f t="shared" si="5"/>
        <v>0</v>
      </c>
      <c r="S42" s="87"/>
      <c r="T42" s="88">
        <f t="shared" si="6"/>
        <v>0</v>
      </c>
      <c r="U42" s="87"/>
      <c r="V42" s="88">
        <f t="shared" si="7"/>
        <v>0</v>
      </c>
      <c r="W42" s="87"/>
      <c r="X42" s="88">
        <f t="shared" si="8"/>
        <v>0</v>
      </c>
      <c r="Y42" s="88">
        <f t="shared" si="9"/>
        <v>0</v>
      </c>
      <c r="Z42" s="88">
        <f t="shared" si="10"/>
        <v>0</v>
      </c>
      <c r="AA42" s="88">
        <f t="shared" si="11"/>
        <v>0</v>
      </c>
      <c r="AB42" s="88">
        <f t="shared" si="12"/>
        <v>0</v>
      </c>
      <c r="AC42" s="88">
        <f t="shared" si="13"/>
        <v>0</v>
      </c>
      <c r="AD42" s="88">
        <f t="shared" si="14"/>
        <v>0</v>
      </c>
      <c r="AE42" s="88">
        <f>Tabella42[[#This Row],[Pti Rnk7]]</f>
        <v>0</v>
      </c>
      <c r="AF42" s="88">
        <f>Tabella42[[#This Row],[Pti Rnk8]]</f>
        <v>0</v>
      </c>
      <c r="AG42" s="88">
        <f>Tabella42[[#This Row],[Pti Rnk9]]</f>
        <v>0</v>
      </c>
      <c r="AH42" s="88">
        <f>SUMPRODUCT(LARGE(Y42:AG42,{1;2;3;4;5;6}))</f>
        <v>0</v>
      </c>
      <c r="AI42" s="87">
        <v>0.56000000000000005</v>
      </c>
      <c r="AJ42" s="120">
        <f>Tabella42[[#This Row],[25% PTI RNK 19/20]]+Tabella42[[#This Row],[PUNTI RANKING (best 6 results 20/21)]]</f>
        <v>0.56000000000000005</v>
      </c>
      <c r="AK42" s="61"/>
    </row>
    <row r="43" spans="1:37" ht="18" customHeight="1" x14ac:dyDescent="0.25">
      <c r="A43" s="87">
        <f t="shared" si="15"/>
        <v>35</v>
      </c>
      <c r="B43" s="87" t="s">
        <v>98</v>
      </c>
      <c r="C43" s="87" t="s">
        <v>169</v>
      </c>
      <c r="D43" s="87"/>
      <c r="E43" s="87" t="s">
        <v>140</v>
      </c>
      <c r="F43" s="87" t="s">
        <v>25</v>
      </c>
      <c r="G43" s="87"/>
      <c r="H43" s="88">
        <f t="shared" si="0"/>
        <v>0</v>
      </c>
      <c r="I43" s="87"/>
      <c r="J43" s="88">
        <f t="shared" si="1"/>
        <v>0</v>
      </c>
      <c r="K43" s="87"/>
      <c r="L43" s="88">
        <f t="shared" si="2"/>
        <v>0</v>
      </c>
      <c r="M43" s="87"/>
      <c r="N43" s="88">
        <f t="shared" si="3"/>
        <v>0</v>
      </c>
      <c r="O43" s="87"/>
      <c r="P43" s="88">
        <f t="shared" si="4"/>
        <v>0</v>
      </c>
      <c r="Q43" s="87"/>
      <c r="R43" s="88">
        <f t="shared" si="5"/>
        <v>0</v>
      </c>
      <c r="S43" s="87"/>
      <c r="T43" s="88">
        <f t="shared" si="6"/>
        <v>0</v>
      </c>
      <c r="U43" s="87"/>
      <c r="V43" s="88">
        <f t="shared" si="7"/>
        <v>0</v>
      </c>
      <c r="W43" s="87"/>
      <c r="X43" s="88">
        <f t="shared" si="8"/>
        <v>0</v>
      </c>
      <c r="Y43" s="88">
        <f t="shared" si="9"/>
        <v>0</v>
      </c>
      <c r="Z43" s="88">
        <f t="shared" si="10"/>
        <v>0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8">
        <f t="shared" si="14"/>
        <v>0</v>
      </c>
      <c r="AE43" s="88">
        <f>Tabella42[[#This Row],[Pti Rnk7]]</f>
        <v>0</v>
      </c>
      <c r="AF43" s="88">
        <f>Tabella42[[#This Row],[Pti Rnk8]]</f>
        <v>0</v>
      </c>
      <c r="AG43" s="88">
        <f>Tabella42[[#This Row],[Pti Rnk9]]</f>
        <v>0</v>
      </c>
      <c r="AH43" s="88">
        <f>SUMPRODUCT(LARGE(Y43:AG43,{1;2;3;4;5;6}))</f>
        <v>0</v>
      </c>
      <c r="AI43" s="87">
        <v>0.38</v>
      </c>
      <c r="AJ43" s="120">
        <f>Tabella42[[#This Row],[25% PTI RNK 19/20]]+Tabella42[[#This Row],[PUNTI RANKING (best 6 results 20/21)]]</f>
        <v>0.38</v>
      </c>
    </row>
    <row r="44" spans="1:37" ht="18" customHeight="1" x14ac:dyDescent="0.25">
      <c r="A44" s="93"/>
      <c r="B44" s="57"/>
      <c r="C44" s="57"/>
      <c r="D44" s="57"/>
      <c r="E44" s="57"/>
      <c r="F44" s="57"/>
      <c r="G44" s="56"/>
      <c r="H44" s="58"/>
      <c r="I44" s="56"/>
      <c r="J44" s="58"/>
      <c r="K44" s="56"/>
      <c r="L44" s="58"/>
      <c r="M44" s="56"/>
      <c r="N44" s="58"/>
      <c r="O44" s="56"/>
      <c r="P44" s="58"/>
      <c r="Q44" s="56"/>
      <c r="R44" s="58"/>
      <c r="S44" s="56"/>
      <c r="T44" s="58"/>
      <c r="U44" s="59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72"/>
      <c r="AI44" s="58"/>
      <c r="AJ44" s="117"/>
    </row>
    <row r="45" spans="1:37" ht="18" customHeight="1" x14ac:dyDescent="0.25">
      <c r="A45" s="93"/>
      <c r="B45" s="57"/>
      <c r="C45" s="57"/>
      <c r="D45" s="57"/>
      <c r="E45" s="57"/>
      <c r="F45" s="57"/>
      <c r="G45" s="56"/>
      <c r="H45" s="58"/>
      <c r="I45" s="56"/>
      <c r="J45" s="58"/>
      <c r="K45" s="56"/>
      <c r="L45" s="58"/>
      <c r="M45" s="56"/>
      <c r="N45" s="58"/>
      <c r="O45" s="56"/>
      <c r="P45" s="58"/>
      <c r="Q45" s="56"/>
      <c r="R45" s="58"/>
      <c r="S45" s="56"/>
      <c r="T45" s="58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72"/>
      <c r="AI45" s="58"/>
      <c r="AJ45" s="117"/>
    </row>
    <row r="46" spans="1:37" ht="18" customHeight="1" x14ac:dyDescent="0.25">
      <c r="A46" s="93"/>
      <c r="B46" s="57"/>
      <c r="C46" s="57"/>
      <c r="D46" s="57"/>
      <c r="E46" s="57"/>
      <c r="F46" s="57"/>
      <c r="G46" s="56"/>
      <c r="H46" s="58"/>
      <c r="I46" s="56"/>
      <c r="J46" s="58"/>
      <c r="K46" s="56"/>
      <c r="L46" s="58"/>
      <c r="M46" s="56"/>
      <c r="N46" s="58"/>
      <c r="O46" s="56"/>
      <c r="P46" s="58"/>
      <c r="Q46" s="56"/>
      <c r="R46" s="58"/>
      <c r="S46" s="56"/>
      <c r="T46" s="58"/>
      <c r="U46" s="59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72"/>
      <c r="AI46" s="58"/>
      <c r="AJ46" s="117"/>
    </row>
    <row r="47" spans="1:37" ht="18" customHeight="1" x14ac:dyDescent="0.25">
      <c r="A47" s="93"/>
      <c r="B47" s="57"/>
      <c r="C47" s="57"/>
      <c r="D47" s="57"/>
      <c r="E47" s="57"/>
      <c r="F47" s="57"/>
      <c r="G47" s="56"/>
      <c r="H47" s="58"/>
      <c r="I47" s="56"/>
      <c r="J47" s="58"/>
      <c r="K47" s="56"/>
      <c r="L47" s="58"/>
      <c r="M47" s="56"/>
      <c r="N47" s="58"/>
      <c r="O47" s="56"/>
      <c r="P47" s="58"/>
      <c r="Q47" s="56"/>
      <c r="R47" s="58"/>
      <c r="S47" s="56"/>
      <c r="T47" s="58"/>
      <c r="U47" s="59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72"/>
      <c r="AI47" s="58"/>
      <c r="AJ47" s="117"/>
    </row>
    <row r="48" spans="1:37" ht="18" customHeight="1" x14ac:dyDescent="0.25">
      <c r="A48" s="93"/>
      <c r="B48" s="57"/>
      <c r="C48" s="57"/>
      <c r="D48" s="57"/>
      <c r="E48" s="57"/>
      <c r="F48" s="57"/>
      <c r="G48" s="56"/>
      <c r="H48" s="58"/>
      <c r="I48" s="56"/>
      <c r="J48" s="58"/>
      <c r="K48" s="56"/>
      <c r="L48" s="58"/>
      <c r="M48" s="56"/>
      <c r="N48" s="58"/>
      <c r="O48" s="56"/>
      <c r="P48" s="58"/>
      <c r="Q48" s="56"/>
      <c r="R48" s="58"/>
      <c r="S48" s="56"/>
      <c r="T48" s="58"/>
      <c r="U48" s="59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72"/>
      <c r="AI48" s="58"/>
      <c r="AJ48" s="117"/>
    </row>
    <row r="49" spans="1:37" ht="18" customHeight="1" x14ac:dyDescent="0.25">
      <c r="A49" s="93"/>
      <c r="B49" s="57"/>
      <c r="C49" s="57"/>
      <c r="D49" s="57"/>
      <c r="E49" s="57"/>
      <c r="F49" s="57"/>
      <c r="G49" s="56"/>
      <c r="H49" s="58"/>
      <c r="I49" s="56"/>
      <c r="J49" s="58"/>
      <c r="K49" s="56"/>
      <c r="L49" s="58"/>
      <c r="M49" s="56"/>
      <c r="N49" s="58"/>
      <c r="O49" s="56"/>
      <c r="P49" s="58"/>
      <c r="Q49" s="56"/>
      <c r="R49" s="58"/>
      <c r="S49" s="56"/>
      <c r="T49" s="58"/>
      <c r="U49" s="59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72"/>
      <c r="AI49" s="58"/>
      <c r="AJ49" s="117"/>
    </row>
    <row r="50" spans="1:37" ht="18" customHeight="1" x14ac:dyDescent="0.25">
      <c r="A50" s="93"/>
      <c r="B50" s="57"/>
      <c r="C50" s="57"/>
      <c r="D50" s="57"/>
      <c r="E50" s="57"/>
      <c r="F50" s="57"/>
      <c r="G50" s="56"/>
      <c r="H50" s="58"/>
      <c r="I50" s="56"/>
      <c r="J50" s="58"/>
      <c r="K50" s="56"/>
      <c r="L50" s="58"/>
      <c r="M50" s="56"/>
      <c r="N50" s="58"/>
      <c r="O50" s="56"/>
      <c r="P50" s="58"/>
      <c r="Q50" s="56"/>
      <c r="R50" s="58"/>
      <c r="S50" s="56"/>
      <c r="T50" s="58"/>
      <c r="U50" s="59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72"/>
      <c r="AI50" s="58"/>
      <c r="AJ50" s="117"/>
    </row>
    <row r="51" spans="1:37" ht="18" customHeight="1" x14ac:dyDescent="0.25">
      <c r="A51" s="93"/>
      <c r="B51" s="57"/>
      <c r="C51" s="57"/>
      <c r="D51" s="57"/>
      <c r="E51" s="57"/>
      <c r="F51" s="57"/>
      <c r="G51" s="56"/>
      <c r="H51" s="58"/>
      <c r="I51" s="56"/>
      <c r="J51" s="58"/>
      <c r="K51" s="56"/>
      <c r="L51" s="58"/>
      <c r="M51" s="56"/>
      <c r="N51" s="58"/>
      <c r="O51" s="56"/>
      <c r="P51" s="58"/>
      <c r="Q51" s="56"/>
      <c r="R51" s="58"/>
      <c r="S51" s="56"/>
      <c r="T51" s="58"/>
      <c r="U51" s="59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72"/>
      <c r="AI51" s="58"/>
      <c r="AJ51" s="117"/>
    </row>
    <row r="52" spans="1:37" ht="18" customHeight="1" x14ac:dyDescent="0.25">
      <c r="A52" s="93"/>
      <c r="B52" s="57"/>
      <c r="C52" s="57"/>
      <c r="D52" s="57"/>
      <c r="E52" s="57"/>
      <c r="F52" s="57"/>
      <c r="G52" s="56"/>
      <c r="H52" s="58"/>
      <c r="I52" s="56"/>
      <c r="J52" s="58"/>
      <c r="K52" s="56"/>
      <c r="L52" s="58"/>
      <c r="M52" s="56"/>
      <c r="N52" s="58"/>
      <c r="O52" s="56"/>
      <c r="P52" s="58"/>
      <c r="Q52" s="56"/>
      <c r="R52" s="58"/>
      <c r="S52" s="56"/>
      <c r="T52" s="58"/>
      <c r="U52" s="59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72"/>
      <c r="AI52" s="58"/>
      <c r="AJ52" s="117"/>
    </row>
    <row r="53" spans="1:37" ht="18" customHeight="1" x14ac:dyDescent="0.25">
      <c r="A53" s="93"/>
      <c r="B53" s="57"/>
      <c r="C53" s="57"/>
      <c r="D53" s="57"/>
      <c r="E53" s="57"/>
      <c r="F53" s="57"/>
      <c r="G53" s="56"/>
      <c r="H53" s="58"/>
      <c r="I53" s="56"/>
      <c r="J53" s="58"/>
      <c r="K53" s="56"/>
      <c r="L53" s="58"/>
      <c r="M53" s="56"/>
      <c r="N53" s="58"/>
      <c r="O53" s="56"/>
      <c r="P53" s="58"/>
      <c r="Q53" s="56"/>
      <c r="R53" s="58"/>
      <c r="S53" s="56"/>
      <c r="T53" s="58"/>
      <c r="U53" s="59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72"/>
      <c r="AI53" s="58"/>
      <c r="AJ53" s="117"/>
    </row>
    <row r="54" spans="1:37" ht="18" customHeight="1" x14ac:dyDescent="0.25">
      <c r="A54" s="93"/>
      <c r="B54" s="57"/>
      <c r="C54" s="57"/>
      <c r="D54" s="57"/>
      <c r="E54" s="57"/>
      <c r="F54" s="57"/>
      <c r="G54" s="56"/>
      <c r="H54" s="58"/>
      <c r="I54" s="56"/>
      <c r="J54" s="58"/>
      <c r="K54" s="56"/>
      <c r="L54" s="58"/>
      <c r="M54" s="56"/>
      <c r="N54" s="58"/>
      <c r="O54" s="56"/>
      <c r="P54" s="58"/>
      <c r="Q54" s="56"/>
      <c r="R54" s="58"/>
      <c r="S54" s="56"/>
      <c r="T54" s="58"/>
      <c r="U54" s="59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72"/>
      <c r="AI54" s="58"/>
      <c r="AJ54" s="117"/>
    </row>
    <row r="55" spans="1:37" ht="18" customHeight="1" x14ac:dyDescent="0.25">
      <c r="A55" s="93"/>
      <c r="B55" s="57"/>
      <c r="C55" s="57"/>
      <c r="D55" s="57"/>
      <c r="E55" s="57"/>
      <c r="F55" s="57"/>
      <c r="G55" s="56"/>
      <c r="H55" s="58"/>
      <c r="I55" s="56"/>
      <c r="J55" s="58"/>
      <c r="K55" s="56"/>
      <c r="L55" s="58"/>
      <c r="M55" s="56"/>
      <c r="N55" s="58"/>
      <c r="O55" s="56"/>
      <c r="P55" s="58"/>
      <c r="Q55" s="56"/>
      <c r="R55" s="58"/>
      <c r="S55" s="56"/>
      <c r="T55" s="58"/>
      <c r="U55" s="59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72"/>
      <c r="AI55" s="58"/>
      <c r="AJ55" s="117"/>
    </row>
    <row r="56" spans="1:37" ht="18" customHeight="1" x14ac:dyDescent="0.25">
      <c r="A56" s="93"/>
      <c r="B56" s="57"/>
      <c r="C56" s="57"/>
      <c r="D56" s="57"/>
      <c r="E56" s="57"/>
      <c r="F56" s="57"/>
      <c r="G56" s="56"/>
      <c r="H56" s="58"/>
      <c r="I56" s="56"/>
      <c r="J56" s="58"/>
      <c r="K56" s="56"/>
      <c r="L56" s="58"/>
      <c r="M56" s="56"/>
      <c r="N56" s="58"/>
      <c r="O56" s="56"/>
      <c r="P56" s="58"/>
      <c r="Q56" s="56"/>
      <c r="R56" s="58"/>
      <c r="S56" s="56"/>
      <c r="T56" s="58"/>
      <c r="U56" s="59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72"/>
      <c r="AI56" s="58"/>
      <c r="AJ56" s="117"/>
    </row>
    <row r="57" spans="1:37" ht="18" customHeight="1" x14ac:dyDescent="0.25">
      <c r="A57" s="93"/>
      <c r="B57" s="57"/>
      <c r="C57" s="57"/>
      <c r="D57" s="57"/>
      <c r="E57" s="57"/>
      <c r="F57" s="57"/>
      <c r="G57" s="56"/>
      <c r="H57" s="58"/>
      <c r="I57" s="56"/>
      <c r="J57" s="58"/>
      <c r="K57" s="56"/>
      <c r="L57" s="58"/>
      <c r="M57" s="56"/>
      <c r="N57" s="58"/>
      <c r="O57" s="56"/>
      <c r="P57" s="58"/>
      <c r="Q57" s="56"/>
      <c r="R57" s="58"/>
      <c r="S57" s="56"/>
      <c r="T57" s="58"/>
      <c r="U57" s="59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72"/>
      <c r="AI57" s="58"/>
      <c r="AJ57" s="117"/>
    </row>
    <row r="58" spans="1:37" ht="18" customHeight="1" x14ac:dyDescent="0.25">
      <c r="A58" s="93"/>
      <c r="B58" s="57"/>
      <c r="C58" s="57"/>
      <c r="D58" s="57"/>
      <c r="E58" s="57"/>
      <c r="F58" s="57"/>
      <c r="G58" s="56"/>
      <c r="H58" s="58"/>
      <c r="I58" s="56"/>
      <c r="J58" s="58"/>
      <c r="K58" s="56"/>
      <c r="L58" s="58"/>
      <c r="M58" s="56"/>
      <c r="N58" s="58"/>
      <c r="O58" s="56"/>
      <c r="P58" s="58"/>
      <c r="Q58" s="56"/>
      <c r="R58" s="58"/>
      <c r="S58" s="56"/>
      <c r="T58" s="58"/>
      <c r="U58" s="59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72"/>
      <c r="AI58" s="58"/>
      <c r="AJ58" s="117"/>
    </row>
    <row r="59" spans="1:37" ht="18" customHeight="1" x14ac:dyDescent="0.25">
      <c r="A59" s="93"/>
      <c r="B59" s="57"/>
      <c r="C59" s="57"/>
      <c r="D59" s="57"/>
      <c r="E59" s="57"/>
      <c r="F59" s="57"/>
      <c r="G59" s="56"/>
      <c r="H59" s="58"/>
      <c r="I59" s="56"/>
      <c r="J59" s="58"/>
      <c r="K59" s="56"/>
      <c r="L59" s="58"/>
      <c r="M59" s="56"/>
      <c r="N59" s="58"/>
      <c r="O59" s="56"/>
      <c r="P59" s="58"/>
      <c r="Q59" s="56"/>
      <c r="R59" s="58"/>
      <c r="S59" s="56"/>
      <c r="T59" s="58"/>
      <c r="U59" s="59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72"/>
      <c r="AI59" s="58"/>
      <c r="AJ59" s="117"/>
    </row>
    <row r="60" spans="1:37" ht="18" customHeight="1" x14ac:dyDescent="0.25">
      <c r="A60" s="93"/>
      <c r="B60" s="57"/>
      <c r="C60" s="57"/>
      <c r="D60" s="57"/>
      <c r="E60" s="57"/>
      <c r="F60" s="57"/>
      <c r="G60" s="56"/>
      <c r="H60" s="58"/>
      <c r="I60" s="56"/>
      <c r="J60" s="58"/>
      <c r="K60" s="56"/>
      <c r="L60" s="58"/>
      <c r="M60" s="56"/>
      <c r="N60" s="58"/>
      <c r="O60" s="56"/>
      <c r="P60" s="58"/>
      <c r="Q60" s="56"/>
      <c r="R60" s="58"/>
      <c r="S60" s="56"/>
      <c r="T60" s="58"/>
      <c r="U60" s="59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72"/>
      <c r="AI60" s="58"/>
      <c r="AJ60" s="117"/>
    </row>
    <row r="61" spans="1:37" ht="15.75" x14ac:dyDescent="0.25">
      <c r="A61" s="93"/>
      <c r="B61" s="57"/>
      <c r="C61" s="57"/>
      <c r="D61" s="57"/>
      <c r="E61" s="57"/>
      <c r="F61" s="57"/>
      <c r="G61" s="56"/>
      <c r="H61" s="58"/>
      <c r="I61" s="56"/>
      <c r="J61" s="58"/>
      <c r="K61" s="56"/>
      <c r="L61" s="58"/>
      <c r="M61" s="56"/>
      <c r="N61" s="58"/>
      <c r="O61" s="56"/>
      <c r="P61" s="58"/>
      <c r="Q61" s="56"/>
      <c r="R61" s="58"/>
      <c r="S61" s="56"/>
      <c r="T61" s="58"/>
      <c r="U61" s="59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72"/>
      <c r="AI61" s="58"/>
      <c r="AJ61" s="117"/>
    </row>
    <row r="62" spans="1:37" ht="15.75" x14ac:dyDescent="0.25">
      <c r="A62" s="93"/>
      <c r="B62" s="57"/>
      <c r="C62" s="57"/>
      <c r="D62" s="57"/>
      <c r="E62" s="57"/>
      <c r="F62" s="57"/>
      <c r="G62" s="56"/>
      <c r="H62" s="58"/>
      <c r="I62" s="56"/>
      <c r="J62" s="58"/>
      <c r="K62" s="56"/>
      <c r="L62" s="58"/>
      <c r="M62" s="56"/>
      <c r="N62" s="58"/>
      <c r="O62" s="56"/>
      <c r="P62" s="58"/>
      <c r="Q62" s="56"/>
      <c r="R62" s="58"/>
      <c r="S62" s="56"/>
      <c r="T62" s="58"/>
      <c r="U62" s="59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72"/>
      <c r="AI62" s="58"/>
      <c r="AJ62" s="117"/>
    </row>
    <row r="63" spans="1:37" ht="16.5" thickBot="1" x14ac:dyDescent="0.3">
      <c r="A63" s="93"/>
      <c r="B63" s="57"/>
      <c r="C63" s="57"/>
      <c r="D63" s="57"/>
      <c r="E63" s="57"/>
      <c r="F63" s="57"/>
      <c r="G63" s="56"/>
      <c r="H63" s="58"/>
      <c r="I63" s="56"/>
      <c r="J63" s="58"/>
      <c r="K63" s="56"/>
      <c r="L63" s="58"/>
      <c r="M63" s="56"/>
      <c r="N63" s="58"/>
      <c r="O63" s="56"/>
      <c r="P63" s="58"/>
      <c r="Q63" s="56"/>
      <c r="R63" s="58"/>
      <c r="S63" s="56"/>
      <c r="T63" s="58"/>
      <c r="U63" s="59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60"/>
      <c r="AI63" s="58"/>
      <c r="AJ63" s="72"/>
      <c r="AK63" s="61"/>
    </row>
    <row r="64" spans="1:37" ht="15.75" x14ac:dyDescent="0.25">
      <c r="A64" s="95" t="s">
        <v>127</v>
      </c>
      <c r="B64" s="97"/>
      <c r="C64" s="97"/>
      <c r="D64" s="97"/>
      <c r="E64" s="97"/>
      <c r="F64" s="97"/>
      <c r="G64" s="98"/>
      <c r="H64" s="99"/>
      <c r="I64" s="100"/>
      <c r="J64" s="58"/>
      <c r="K64" s="56"/>
      <c r="L64" s="58"/>
      <c r="M64" s="56"/>
      <c r="N64" s="58"/>
      <c r="O64" s="56"/>
      <c r="P64" s="58"/>
      <c r="Q64" s="56"/>
      <c r="R64" s="58"/>
      <c r="S64" s="56"/>
      <c r="T64" s="58"/>
      <c r="U64" s="59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60"/>
      <c r="AI64" s="58"/>
      <c r="AJ64" s="72"/>
      <c r="AK64" s="61"/>
    </row>
    <row r="65" spans="1:37" ht="15.75" x14ac:dyDescent="0.25">
      <c r="A65" s="96"/>
      <c r="B65" s="101"/>
      <c r="C65" s="101"/>
      <c r="D65" s="101"/>
      <c r="E65" s="101"/>
      <c r="F65" s="101"/>
      <c r="G65" s="94"/>
      <c r="H65" s="102"/>
      <c r="I65" s="103"/>
      <c r="J65" s="58"/>
      <c r="K65" s="56"/>
      <c r="L65" s="58"/>
      <c r="M65" s="56"/>
      <c r="N65" s="58"/>
      <c r="O65" s="56"/>
      <c r="P65" s="58"/>
      <c r="Q65" s="56"/>
      <c r="R65" s="58"/>
      <c r="S65" s="56"/>
      <c r="T65" s="58"/>
      <c r="U65" s="59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60"/>
      <c r="AI65" s="58"/>
      <c r="AJ65" s="72"/>
      <c r="AK65" s="61"/>
    </row>
    <row r="66" spans="1:37" ht="15.75" x14ac:dyDescent="0.25">
      <c r="A66" s="155" t="s">
        <v>132</v>
      </c>
      <c r="B66" s="156"/>
      <c r="C66" s="104"/>
      <c r="D66" s="106"/>
      <c r="E66" s="157" t="s">
        <v>128</v>
      </c>
      <c r="F66" s="157"/>
      <c r="G66" s="157"/>
      <c r="H66" s="157"/>
      <c r="I66" s="158"/>
      <c r="J66" s="58"/>
      <c r="K66" s="56"/>
      <c r="L66" s="58"/>
      <c r="M66" s="56"/>
      <c r="N66" s="58"/>
      <c r="O66" s="56"/>
      <c r="P66" s="58"/>
      <c r="Q66" s="56"/>
      <c r="R66" s="58"/>
      <c r="S66" s="56"/>
      <c r="T66" s="58"/>
      <c r="U66" s="59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60"/>
      <c r="AI66" s="58"/>
      <c r="AJ66" s="72"/>
      <c r="AK66" s="61"/>
    </row>
    <row r="67" spans="1:37" ht="15.75" x14ac:dyDescent="0.25">
      <c r="A67" s="155" t="s">
        <v>141</v>
      </c>
      <c r="B67" s="156"/>
      <c r="C67" s="104"/>
      <c r="D67" s="106"/>
      <c r="E67" s="157" t="s">
        <v>143</v>
      </c>
      <c r="F67" s="157"/>
      <c r="G67" s="157"/>
      <c r="H67" s="157"/>
      <c r="I67" s="158"/>
      <c r="J67" s="58"/>
      <c r="K67" s="56"/>
      <c r="L67" s="58"/>
      <c r="M67" s="56"/>
      <c r="N67" s="58"/>
      <c r="O67" s="56"/>
      <c r="P67" s="58"/>
      <c r="Q67" s="56"/>
      <c r="R67" s="58"/>
      <c r="S67" s="56"/>
      <c r="T67" s="58"/>
      <c r="U67" s="59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60"/>
      <c r="AI67" s="58"/>
      <c r="AJ67" s="72"/>
      <c r="AK67" s="61"/>
    </row>
    <row r="68" spans="1:37" ht="15.75" x14ac:dyDescent="0.25">
      <c r="A68" s="155" t="s">
        <v>142</v>
      </c>
      <c r="B68" s="156"/>
      <c r="C68" s="104"/>
      <c r="D68" s="106"/>
      <c r="E68" s="157" t="s">
        <v>144</v>
      </c>
      <c r="F68" s="157"/>
      <c r="G68" s="157"/>
      <c r="H68" s="157"/>
      <c r="I68" s="158"/>
      <c r="J68" s="58"/>
      <c r="K68" s="56"/>
      <c r="L68" s="58"/>
      <c r="M68" s="56"/>
      <c r="N68" s="58"/>
      <c r="O68" s="56"/>
      <c r="P68" s="58"/>
      <c r="Q68" s="56"/>
      <c r="R68" s="58"/>
      <c r="S68" s="56"/>
      <c r="T68" s="58"/>
      <c r="U68" s="59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60"/>
      <c r="AI68" s="58"/>
      <c r="AJ68" s="72"/>
      <c r="AK68" s="61"/>
    </row>
    <row r="69" spans="1:37" ht="15.75" x14ac:dyDescent="0.25">
      <c r="A69" s="155" t="s">
        <v>133</v>
      </c>
      <c r="B69" s="156"/>
      <c r="C69" s="104"/>
      <c r="D69" s="106"/>
      <c r="E69" s="157" t="s">
        <v>129</v>
      </c>
      <c r="F69" s="157"/>
      <c r="G69" s="157"/>
      <c r="H69" s="157"/>
      <c r="I69" s="158"/>
      <c r="J69" s="58"/>
      <c r="K69" s="56"/>
      <c r="L69" s="58"/>
      <c r="M69" s="56"/>
      <c r="N69" s="58"/>
      <c r="O69" s="56"/>
      <c r="P69" s="58"/>
      <c r="Q69" s="56"/>
      <c r="R69" s="58"/>
      <c r="S69" s="56"/>
      <c r="T69" s="58"/>
      <c r="U69" s="59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60"/>
      <c r="AI69" s="58"/>
      <c r="AJ69" s="72"/>
      <c r="AK69" s="61"/>
    </row>
    <row r="70" spans="1:37" ht="15.75" x14ac:dyDescent="0.25">
      <c r="A70" s="155" t="s">
        <v>134</v>
      </c>
      <c r="B70" s="156"/>
      <c r="C70" s="104"/>
      <c r="D70" s="106"/>
      <c r="E70" s="157" t="s">
        <v>130</v>
      </c>
      <c r="F70" s="157"/>
      <c r="G70" s="157"/>
      <c r="H70" s="157"/>
      <c r="I70" s="158"/>
      <c r="J70" s="58"/>
      <c r="K70" s="56"/>
      <c r="L70" s="58"/>
      <c r="M70" s="56"/>
      <c r="N70" s="58"/>
      <c r="O70" s="56"/>
      <c r="P70" s="58"/>
      <c r="Q70" s="56"/>
      <c r="R70" s="58"/>
      <c r="S70" s="56"/>
      <c r="T70" s="58"/>
      <c r="U70" s="59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60"/>
      <c r="AI70" s="58"/>
      <c r="AJ70" s="72"/>
      <c r="AK70" s="61"/>
    </row>
    <row r="71" spans="1:37" ht="15.75" x14ac:dyDescent="0.25">
      <c r="A71" s="155" t="s">
        <v>135</v>
      </c>
      <c r="B71" s="156"/>
      <c r="C71" s="104"/>
      <c r="D71" s="106"/>
      <c r="E71" s="157" t="s">
        <v>149</v>
      </c>
      <c r="F71" s="157"/>
      <c r="G71" s="157"/>
      <c r="H71" s="157"/>
      <c r="I71" s="158"/>
      <c r="J71" s="58"/>
      <c r="K71" s="56"/>
      <c r="L71" s="58"/>
      <c r="M71" s="56"/>
      <c r="N71" s="58"/>
      <c r="O71" s="56"/>
      <c r="P71" s="58"/>
      <c r="Q71" s="56"/>
      <c r="R71" s="58"/>
      <c r="S71" s="56"/>
      <c r="T71" s="58"/>
      <c r="U71" s="59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60"/>
      <c r="AI71" s="58"/>
      <c r="AJ71" s="72"/>
      <c r="AK71" s="61"/>
    </row>
    <row r="72" spans="1:37" ht="15.75" x14ac:dyDescent="0.25">
      <c r="A72" s="155" t="s">
        <v>136</v>
      </c>
      <c r="B72" s="156"/>
      <c r="C72" s="104"/>
      <c r="D72" s="106"/>
      <c r="E72" s="157" t="s">
        <v>150</v>
      </c>
      <c r="F72" s="157"/>
      <c r="G72" s="157"/>
      <c r="H72" s="157"/>
      <c r="I72" s="158"/>
      <c r="J72" s="58"/>
      <c r="K72" s="56"/>
      <c r="L72" s="58"/>
      <c r="M72" s="56"/>
      <c r="N72" s="58"/>
      <c r="O72" s="56"/>
      <c r="P72" s="58"/>
      <c r="Q72" s="56"/>
      <c r="R72" s="58"/>
      <c r="S72" s="56"/>
      <c r="T72" s="58"/>
      <c r="U72" s="59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60"/>
      <c r="AI72" s="58"/>
      <c r="AJ72" s="72"/>
      <c r="AK72" s="61"/>
    </row>
    <row r="73" spans="1:37" ht="16.5" thickBot="1" x14ac:dyDescent="0.3">
      <c r="A73" s="159" t="s">
        <v>137</v>
      </c>
      <c r="B73" s="160"/>
      <c r="C73" s="105"/>
      <c r="D73" s="107"/>
      <c r="E73" s="161" t="s">
        <v>131</v>
      </c>
      <c r="F73" s="161"/>
      <c r="G73" s="161"/>
      <c r="H73" s="161"/>
      <c r="I73" s="162"/>
      <c r="J73" s="58"/>
      <c r="K73" s="56"/>
      <c r="L73" s="58"/>
      <c r="M73" s="56"/>
      <c r="N73" s="58"/>
      <c r="O73" s="56"/>
      <c r="P73" s="58"/>
      <c r="Q73" s="56"/>
      <c r="R73" s="58"/>
      <c r="S73" s="56"/>
      <c r="T73" s="58"/>
      <c r="U73" s="59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60"/>
      <c r="AI73" s="58"/>
      <c r="AJ73" s="72"/>
      <c r="AK73" s="61"/>
    </row>
    <row r="74" spans="1:37" ht="15.75" x14ac:dyDescent="0.25">
      <c r="A74" s="93"/>
      <c r="B74" s="57"/>
      <c r="C74" s="57"/>
      <c r="D74" s="57"/>
      <c r="E74" s="57"/>
      <c r="F74" s="57"/>
      <c r="G74" s="56"/>
      <c r="H74" s="58"/>
      <c r="I74" s="56"/>
      <c r="J74" s="58"/>
      <c r="K74" s="56"/>
      <c r="L74" s="58"/>
      <c r="M74" s="56"/>
      <c r="N74" s="58"/>
      <c r="O74" s="56"/>
      <c r="P74" s="58"/>
      <c r="Q74" s="56"/>
      <c r="R74" s="58"/>
      <c r="S74" s="56"/>
      <c r="T74" s="58"/>
      <c r="U74" s="59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60"/>
      <c r="AI74" s="58"/>
      <c r="AJ74" s="72"/>
      <c r="AK74" s="61"/>
    </row>
    <row r="75" spans="1:37" ht="15.75" x14ac:dyDescent="0.25">
      <c r="A75" s="93"/>
      <c r="B75" s="57"/>
      <c r="C75" s="57"/>
      <c r="D75" s="57"/>
      <c r="E75" s="57"/>
      <c r="F75" s="57"/>
      <c r="G75" s="56"/>
      <c r="H75" s="58"/>
      <c r="I75" s="56"/>
      <c r="J75" s="58"/>
      <c r="K75" s="56"/>
      <c r="L75" s="58"/>
      <c r="M75" s="56"/>
      <c r="N75" s="58"/>
      <c r="O75" s="56"/>
      <c r="P75" s="58"/>
      <c r="Q75" s="56"/>
      <c r="R75" s="58"/>
      <c r="S75" s="56"/>
      <c r="T75" s="58"/>
      <c r="U75" s="59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60"/>
      <c r="AI75" s="58"/>
      <c r="AJ75" s="72"/>
      <c r="AK75" s="61"/>
    </row>
    <row r="76" spans="1:37" x14ac:dyDescent="0.25">
      <c r="A76" s="89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1"/>
      <c r="AJ76" s="118"/>
      <c r="AK76" s="61"/>
    </row>
    <row r="77" spans="1:37" x14ac:dyDescent="0.25">
      <c r="A77" s="89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1"/>
      <c r="AJ77" s="118"/>
      <c r="AK77" s="61"/>
    </row>
  </sheetData>
  <mergeCells count="18">
    <mergeCell ref="A71:B71"/>
    <mergeCell ref="A72:B72"/>
    <mergeCell ref="A73:B73"/>
    <mergeCell ref="E69:I69"/>
    <mergeCell ref="E70:I70"/>
    <mergeCell ref="E71:I71"/>
    <mergeCell ref="E72:I72"/>
    <mergeCell ref="E73:I73"/>
    <mergeCell ref="G1:AH1"/>
    <mergeCell ref="G2:AH2"/>
    <mergeCell ref="A66:B66"/>
    <mergeCell ref="A69:B69"/>
    <mergeCell ref="A70:B70"/>
    <mergeCell ref="E66:I66"/>
    <mergeCell ref="A67:B67"/>
    <mergeCell ref="A68:B68"/>
    <mergeCell ref="E67:I67"/>
    <mergeCell ref="E68:I68"/>
  </mergeCells>
  <conditionalFormatting sqref="Y9:AG43">
    <cfRule type="cellIs" dxfId="19" priority="1" operator="greaterThan">
      <formula>0</formula>
    </cfRule>
  </conditionalFormatting>
  <pageMargins left="0.7" right="0.7" top="0.75" bottom="0.75" header="0.3" footer="0.3"/>
  <pageSetup paperSize="9" scale="3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"/>
  <sheetViews>
    <sheetView tabSelected="1" zoomScale="70" zoomScaleNormal="70" workbookViewId="0">
      <selection activeCell="D25" sqref="D25"/>
    </sheetView>
  </sheetViews>
  <sheetFormatPr defaultRowHeight="15" x14ac:dyDescent="0.25"/>
  <cols>
    <col min="1" max="1" width="11.28515625" style="87" bestFit="1" customWidth="1"/>
    <col min="2" max="2" width="7.7109375" style="140" hidden="1" customWidth="1"/>
    <col min="3" max="3" width="29.7109375" bestFit="1" customWidth="1"/>
    <col min="4" max="4" width="18.140625" bestFit="1" customWidth="1"/>
    <col min="5" max="5" width="10.140625" bestFit="1" customWidth="1"/>
    <col min="6" max="6" width="10.5703125" bestFit="1" customWidth="1"/>
    <col min="7" max="7" width="10" bestFit="1" customWidth="1"/>
    <col min="8" max="8" width="11.140625" customWidth="1"/>
    <col min="9" max="9" width="15.85546875" customWidth="1"/>
    <col min="11" max="11" width="13.85546875" customWidth="1"/>
    <col min="12" max="12" width="9.140625" customWidth="1"/>
    <col min="13" max="13" width="14.7109375" customWidth="1"/>
    <col min="14" max="14" width="9.140625" customWidth="1"/>
    <col min="15" max="15" width="14.140625" customWidth="1"/>
    <col min="16" max="16" width="9.140625" customWidth="1"/>
    <col min="17" max="17" width="12.140625" customWidth="1"/>
    <col min="18" max="18" width="9.140625" customWidth="1"/>
    <col min="19" max="19" width="13.85546875" customWidth="1"/>
    <col min="20" max="20" width="9.140625" customWidth="1"/>
    <col min="21" max="21" width="15.28515625" customWidth="1"/>
    <col min="22" max="22" width="11.85546875" customWidth="1"/>
    <col min="23" max="23" width="13.7109375" customWidth="1"/>
    <col min="24" max="24" width="11.5703125" bestFit="1" customWidth="1"/>
    <col min="25" max="25" width="11.5703125" customWidth="1"/>
    <col min="26" max="26" width="12.5703125" bestFit="1" customWidth="1"/>
    <col min="27" max="31" width="15.140625" customWidth="1"/>
    <col min="32" max="32" width="10.85546875" style="2" hidden="1" customWidth="1"/>
    <col min="33" max="33" width="11.42578125" style="2" hidden="1" customWidth="1"/>
    <col min="34" max="34" width="12" style="2" hidden="1" customWidth="1"/>
    <col min="35" max="40" width="11.42578125" style="2" hidden="1" customWidth="1"/>
    <col min="41" max="43" width="12.42578125" style="2" hidden="1" customWidth="1"/>
    <col min="44" max="44" width="21.28515625" style="2" customWidth="1"/>
    <col min="45" max="45" width="17.7109375" customWidth="1"/>
    <col min="46" max="46" width="12.42578125" style="119" customWidth="1"/>
  </cols>
  <sheetData>
    <row r="1" spans="1:46" ht="46.5" customHeight="1" x14ac:dyDescent="0.55000000000000004">
      <c r="A1" s="74"/>
      <c r="B1" s="138"/>
      <c r="C1" s="73"/>
      <c r="D1" s="73"/>
      <c r="E1" s="73"/>
      <c r="F1" s="73"/>
      <c r="G1" s="73"/>
      <c r="H1" s="152" t="s">
        <v>191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73"/>
      <c r="AT1" s="116"/>
    </row>
    <row r="2" spans="1:46" ht="18" customHeight="1" thickBot="1" x14ac:dyDescent="0.3">
      <c r="A2" s="74"/>
      <c r="B2" s="138"/>
      <c r="C2" s="73"/>
      <c r="D2" s="73"/>
      <c r="E2" s="73"/>
      <c r="F2" s="73"/>
      <c r="G2" s="73"/>
      <c r="H2" s="154" t="s">
        <v>192</v>
      </c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73"/>
      <c r="AT2" s="116"/>
    </row>
    <row r="3" spans="1:46" s="133" customFormat="1" ht="71.25" x14ac:dyDescent="0.25">
      <c r="A3" s="125"/>
      <c r="B3" s="139"/>
      <c r="C3" s="125"/>
      <c r="D3" s="125"/>
      <c r="E3" s="125"/>
      <c r="F3" s="125"/>
      <c r="G3" s="125"/>
      <c r="H3" s="126" t="s">
        <v>30</v>
      </c>
      <c r="I3" s="127" t="s">
        <v>221</v>
      </c>
      <c r="J3" s="126" t="s">
        <v>54</v>
      </c>
      <c r="K3" s="127" t="s">
        <v>212</v>
      </c>
      <c r="L3" s="126" t="s">
        <v>39</v>
      </c>
      <c r="M3" s="127" t="s">
        <v>213</v>
      </c>
      <c r="N3" s="126" t="s">
        <v>40</v>
      </c>
      <c r="O3" s="127" t="s">
        <v>214</v>
      </c>
      <c r="P3" s="126" t="s">
        <v>41</v>
      </c>
      <c r="Q3" s="127" t="s">
        <v>222</v>
      </c>
      <c r="R3" s="126" t="s">
        <v>42</v>
      </c>
      <c r="S3" s="127" t="s">
        <v>226</v>
      </c>
      <c r="T3" s="126" t="s">
        <v>43</v>
      </c>
      <c r="U3" s="127" t="s">
        <v>223</v>
      </c>
      <c r="V3" s="128" t="s">
        <v>44</v>
      </c>
      <c r="W3" s="127" t="s">
        <v>224</v>
      </c>
      <c r="X3" s="128" t="s">
        <v>45</v>
      </c>
      <c r="Y3" s="127" t="s">
        <v>225</v>
      </c>
      <c r="Z3" s="128" t="s">
        <v>232</v>
      </c>
      <c r="AA3" s="127" t="s">
        <v>233</v>
      </c>
      <c r="AB3" s="128" t="s">
        <v>238</v>
      </c>
      <c r="AC3" s="127" t="s">
        <v>240</v>
      </c>
      <c r="AD3" s="128" t="s">
        <v>243</v>
      </c>
      <c r="AE3" s="127" t="s">
        <v>244</v>
      </c>
      <c r="AF3" s="129"/>
      <c r="AG3" s="129"/>
      <c r="AH3" s="129"/>
      <c r="AI3" s="129"/>
      <c r="AJ3" s="129"/>
      <c r="AK3" s="129"/>
      <c r="AL3" s="129"/>
      <c r="AM3" s="129"/>
      <c r="AN3" s="130"/>
      <c r="AO3" s="130"/>
      <c r="AP3" s="130"/>
      <c r="AQ3" s="130"/>
      <c r="AR3" s="131"/>
      <c r="AS3" s="132"/>
      <c r="AT3" s="125"/>
    </row>
    <row r="4" spans="1:46" x14ac:dyDescent="0.25">
      <c r="A4" s="74"/>
      <c r="B4" s="138"/>
      <c r="C4" s="74"/>
      <c r="D4" s="74"/>
      <c r="E4" s="74"/>
      <c r="F4" s="74"/>
      <c r="G4" s="74"/>
      <c r="H4" s="82" t="s">
        <v>31</v>
      </c>
      <c r="I4" s="83">
        <v>17</v>
      </c>
      <c r="J4" s="82" t="s">
        <v>31</v>
      </c>
      <c r="K4" s="83">
        <v>7</v>
      </c>
      <c r="L4" s="82" t="s">
        <v>31</v>
      </c>
      <c r="M4" s="83">
        <v>32</v>
      </c>
      <c r="N4" s="82" t="s">
        <v>31</v>
      </c>
      <c r="O4" s="83">
        <v>51</v>
      </c>
      <c r="P4" s="82" t="s">
        <v>31</v>
      </c>
      <c r="Q4" s="83">
        <v>26</v>
      </c>
      <c r="R4" s="82" t="s">
        <v>31</v>
      </c>
      <c r="S4" s="83">
        <v>6</v>
      </c>
      <c r="T4" s="82" t="s">
        <v>31</v>
      </c>
      <c r="U4" s="83">
        <v>12</v>
      </c>
      <c r="V4" s="82" t="s">
        <v>100</v>
      </c>
      <c r="W4" s="83">
        <v>5</v>
      </c>
      <c r="X4" s="82" t="s">
        <v>100</v>
      </c>
      <c r="Y4" s="83">
        <v>61</v>
      </c>
      <c r="Z4" s="82" t="s">
        <v>100</v>
      </c>
      <c r="AA4" s="83">
        <v>10</v>
      </c>
      <c r="AB4" s="82" t="s">
        <v>100</v>
      </c>
      <c r="AC4" s="83">
        <v>21</v>
      </c>
      <c r="AD4" s="82" t="s">
        <v>100</v>
      </c>
      <c r="AE4" s="83">
        <v>9</v>
      </c>
      <c r="AF4" s="78"/>
      <c r="AG4" s="78"/>
      <c r="AH4" s="78"/>
      <c r="AI4" s="78"/>
      <c r="AJ4" s="78"/>
      <c r="AK4" s="78"/>
      <c r="AL4" s="78"/>
      <c r="AM4" s="78"/>
      <c r="AN4" s="79"/>
      <c r="AO4" s="79"/>
      <c r="AP4" s="79"/>
      <c r="AQ4" s="79"/>
      <c r="AR4" s="80"/>
      <c r="AS4" s="81"/>
      <c r="AT4" s="74"/>
    </row>
    <row r="5" spans="1:46" x14ac:dyDescent="0.25">
      <c r="A5" s="74"/>
      <c r="B5" s="138"/>
      <c r="C5" s="74"/>
      <c r="D5" s="74"/>
      <c r="E5" s="74"/>
      <c r="F5" s="74"/>
      <c r="G5" s="74"/>
      <c r="H5" s="82" t="s">
        <v>32</v>
      </c>
      <c r="I5" s="84">
        <v>2</v>
      </c>
      <c r="J5" s="82" t="s">
        <v>32</v>
      </c>
      <c r="K5" s="84">
        <v>1</v>
      </c>
      <c r="L5" s="82" t="s">
        <v>32</v>
      </c>
      <c r="M5" s="84">
        <v>3</v>
      </c>
      <c r="N5" s="82" t="s">
        <v>32</v>
      </c>
      <c r="O5" s="84">
        <v>3</v>
      </c>
      <c r="P5" s="82" t="s">
        <v>32</v>
      </c>
      <c r="Q5" s="84">
        <v>2.5</v>
      </c>
      <c r="R5" s="82" t="s">
        <v>32</v>
      </c>
      <c r="S5" s="84">
        <v>1</v>
      </c>
      <c r="T5" s="82" t="s">
        <v>32</v>
      </c>
      <c r="U5" s="84">
        <v>2</v>
      </c>
      <c r="V5" s="85" t="s">
        <v>101</v>
      </c>
      <c r="W5" s="84">
        <v>2</v>
      </c>
      <c r="X5" s="85" t="s">
        <v>101</v>
      </c>
      <c r="Y5" s="84">
        <v>2</v>
      </c>
      <c r="Z5" s="85" t="s">
        <v>101</v>
      </c>
      <c r="AA5" s="84">
        <v>1</v>
      </c>
      <c r="AB5" s="85" t="s">
        <v>101</v>
      </c>
      <c r="AC5" s="84">
        <v>1</v>
      </c>
      <c r="AD5" s="85" t="s">
        <v>101</v>
      </c>
      <c r="AE5" s="84">
        <v>1.5</v>
      </c>
      <c r="AF5" s="78"/>
      <c r="AG5" s="78"/>
      <c r="AH5" s="78"/>
      <c r="AI5" s="78"/>
      <c r="AJ5" s="78"/>
      <c r="AK5" s="78"/>
      <c r="AL5" s="78"/>
      <c r="AM5" s="78"/>
      <c r="AN5" s="79"/>
      <c r="AO5" s="79"/>
      <c r="AP5" s="79"/>
      <c r="AQ5" s="79"/>
      <c r="AR5" s="80"/>
      <c r="AS5" s="81"/>
      <c r="AT5" s="74"/>
    </row>
    <row r="6" spans="1:46" x14ac:dyDescent="0.25">
      <c r="A6" s="74"/>
      <c r="B6" s="138"/>
      <c r="C6" s="74"/>
      <c r="D6" s="74"/>
      <c r="E6" s="74"/>
      <c r="F6" s="74"/>
      <c r="G6" s="74"/>
      <c r="H6" s="82" t="s">
        <v>35</v>
      </c>
      <c r="I6" s="84">
        <f>IF(I4&lt;=10,0,(IF(I4&gt;30,0.4,0.2)))</f>
        <v>0.2</v>
      </c>
      <c r="J6" s="82" t="s">
        <v>35</v>
      </c>
      <c r="K6" s="84">
        <f>IF(K4&lt;=10,0,(IF(K4&gt;30,0.4,0.2)))</f>
        <v>0</v>
      </c>
      <c r="L6" s="82" t="s">
        <v>35</v>
      </c>
      <c r="M6" s="84">
        <f>IF(M4&lt;=10,0,(IF(M4&gt;30,0.4,0.2)))</f>
        <v>0.4</v>
      </c>
      <c r="N6" s="82" t="s">
        <v>35</v>
      </c>
      <c r="O6" s="84">
        <f>IF(O4&lt;=10,0,(IF(O4&gt;30,0.4,0.2)))</f>
        <v>0.4</v>
      </c>
      <c r="P6" s="82" t="s">
        <v>35</v>
      </c>
      <c r="Q6" s="84">
        <f>IF(Q4&lt;=10,0,(IF(Q4&gt;30,0.4,0.2)))</f>
        <v>0.2</v>
      </c>
      <c r="R6" s="82" t="s">
        <v>35</v>
      </c>
      <c r="S6" s="84">
        <f>IF(S4&lt;=10,0,(IF(S4&gt;30,0.4,0.2)))</f>
        <v>0</v>
      </c>
      <c r="T6" s="82" t="s">
        <v>35</v>
      </c>
      <c r="U6" s="84">
        <f>IF(U4&lt;=10,0,(IF(U4&gt;30,0.4,0.2)))</f>
        <v>0.2</v>
      </c>
      <c r="V6" s="85" t="s">
        <v>35</v>
      </c>
      <c r="W6" s="84">
        <f>IF(W4&lt;=10,0,(IF(W4&gt;30,0.4,0.2)))</f>
        <v>0</v>
      </c>
      <c r="X6" s="85" t="s">
        <v>35</v>
      </c>
      <c r="Y6" s="84">
        <f>IF(Y4&lt;=10,0,(IF(Y4&gt;30,0.4,0.2)))</f>
        <v>0.4</v>
      </c>
      <c r="Z6" s="85" t="s">
        <v>35</v>
      </c>
      <c r="AA6" s="84">
        <f>IF(AA4&lt;=10,0,(IF(AA4&gt;30,0.4,0.2)))</f>
        <v>0</v>
      </c>
      <c r="AB6" s="85" t="s">
        <v>35</v>
      </c>
      <c r="AC6" s="84">
        <f>IF(AC4&lt;=10,0,(IF(AC4&gt;30,0.4,0.2)))</f>
        <v>0.2</v>
      </c>
      <c r="AD6" s="85" t="s">
        <v>35</v>
      </c>
      <c r="AE6" s="84">
        <f>IF(AE4&lt;=10,0,(IF(AE4&gt;30,0.4,0.2)))</f>
        <v>0</v>
      </c>
      <c r="AF6" s="78"/>
      <c r="AG6" s="78"/>
      <c r="AH6" s="78"/>
      <c r="AI6" s="78"/>
      <c r="AJ6" s="78"/>
      <c r="AK6" s="78"/>
      <c r="AL6" s="78"/>
      <c r="AM6" s="78"/>
      <c r="AN6" s="79"/>
      <c r="AO6" s="79"/>
      <c r="AP6" s="79"/>
      <c r="AQ6" s="79"/>
      <c r="AR6" s="80"/>
      <c r="AS6" s="81"/>
      <c r="AT6" s="74"/>
    </row>
    <row r="7" spans="1:46" ht="15.75" thickBot="1" x14ac:dyDescent="0.3">
      <c r="A7" s="74"/>
      <c r="B7" s="138"/>
      <c r="C7" s="74"/>
      <c r="D7" s="74"/>
      <c r="E7" s="74"/>
      <c r="F7" s="74"/>
      <c r="G7" s="74"/>
      <c r="H7" s="114" t="s">
        <v>33</v>
      </c>
      <c r="I7" s="115">
        <f>I6+I5</f>
        <v>2.2000000000000002</v>
      </c>
      <c r="J7" s="114" t="s">
        <v>33</v>
      </c>
      <c r="K7" s="115">
        <f>K6+K5</f>
        <v>1</v>
      </c>
      <c r="L7" s="114" t="s">
        <v>33</v>
      </c>
      <c r="M7" s="115">
        <f>M6+M5</f>
        <v>3.4</v>
      </c>
      <c r="N7" s="114" t="s">
        <v>33</v>
      </c>
      <c r="O7" s="115">
        <f>O6+O5</f>
        <v>3.4</v>
      </c>
      <c r="P7" s="114" t="s">
        <v>33</v>
      </c>
      <c r="Q7" s="115">
        <f>Q6+Q5</f>
        <v>2.7</v>
      </c>
      <c r="R7" s="114" t="s">
        <v>33</v>
      </c>
      <c r="S7" s="115">
        <f>S6+S5</f>
        <v>1</v>
      </c>
      <c r="T7" s="114" t="s">
        <v>33</v>
      </c>
      <c r="U7" s="115">
        <f>U6+U5</f>
        <v>2.2000000000000002</v>
      </c>
      <c r="V7" s="86"/>
      <c r="W7" s="115">
        <f>W6+W5</f>
        <v>2</v>
      </c>
      <c r="X7" s="86"/>
      <c r="Y7" s="115">
        <f>Y6+Y5</f>
        <v>2.4</v>
      </c>
      <c r="Z7" s="86"/>
      <c r="AA7" s="115">
        <f>AA6+AA5</f>
        <v>1</v>
      </c>
      <c r="AB7" s="86"/>
      <c r="AC7" s="115">
        <f>AC6+AC5</f>
        <v>1.2</v>
      </c>
      <c r="AD7" s="86"/>
      <c r="AE7" s="115">
        <f>AE6+AE5</f>
        <v>1.5</v>
      </c>
      <c r="AF7" s="78"/>
      <c r="AG7" s="78"/>
      <c r="AH7" s="78"/>
      <c r="AI7" s="78"/>
      <c r="AJ7" s="78"/>
      <c r="AK7" s="78"/>
      <c r="AL7" s="78"/>
      <c r="AM7" s="78"/>
      <c r="AN7" s="79"/>
      <c r="AO7" s="79"/>
      <c r="AP7" s="79"/>
      <c r="AQ7" s="79"/>
      <c r="AR7" s="80"/>
      <c r="AS7" s="81"/>
      <c r="AT7" s="74"/>
    </row>
    <row r="8" spans="1:46" s="1" customFormat="1" ht="43.5" x14ac:dyDescent="0.25">
      <c r="A8" s="87" t="s">
        <v>36</v>
      </c>
      <c r="B8" s="140" t="s">
        <v>220</v>
      </c>
      <c r="C8" s="87" t="s">
        <v>0</v>
      </c>
      <c r="D8" s="87" t="s">
        <v>153</v>
      </c>
      <c r="E8" s="87" t="s">
        <v>180</v>
      </c>
      <c r="F8" s="87" t="s">
        <v>126</v>
      </c>
      <c r="G8" s="87" t="s">
        <v>56</v>
      </c>
      <c r="H8" s="87" t="s">
        <v>79</v>
      </c>
      <c r="I8" s="87" t="s">
        <v>80</v>
      </c>
      <c r="J8" s="87" t="s">
        <v>107</v>
      </c>
      <c r="K8" s="87" t="s">
        <v>81</v>
      </c>
      <c r="L8" s="87" t="s">
        <v>82</v>
      </c>
      <c r="M8" s="87" t="s">
        <v>75</v>
      </c>
      <c r="N8" s="87" t="s">
        <v>76</v>
      </c>
      <c r="O8" s="87" t="s">
        <v>83</v>
      </c>
      <c r="P8" s="87" t="s">
        <v>84</v>
      </c>
      <c r="Q8" s="87" t="s">
        <v>77</v>
      </c>
      <c r="R8" s="87" t="s">
        <v>78</v>
      </c>
      <c r="S8" s="87" t="s">
        <v>85</v>
      </c>
      <c r="T8" s="87" t="s">
        <v>86</v>
      </c>
      <c r="U8" s="87" t="s">
        <v>87</v>
      </c>
      <c r="V8" s="87" t="s">
        <v>88</v>
      </c>
      <c r="W8" s="87" t="s">
        <v>115</v>
      </c>
      <c r="X8" s="87" t="s">
        <v>89</v>
      </c>
      <c r="Y8" s="87" t="s">
        <v>90</v>
      </c>
      <c r="Z8" s="87" t="s">
        <v>235</v>
      </c>
      <c r="AA8" s="87" t="s">
        <v>231</v>
      </c>
      <c r="AB8" s="87" t="s">
        <v>236</v>
      </c>
      <c r="AC8" s="87" t="s">
        <v>237</v>
      </c>
      <c r="AD8" s="87" t="s">
        <v>242</v>
      </c>
      <c r="AE8" s="87" t="s">
        <v>241</v>
      </c>
      <c r="AF8" s="88" t="s">
        <v>53</v>
      </c>
      <c r="AG8" s="88" t="s">
        <v>108</v>
      </c>
      <c r="AH8" s="88" t="s">
        <v>109</v>
      </c>
      <c r="AI8" s="88" t="s">
        <v>110</v>
      </c>
      <c r="AJ8" s="88" t="s">
        <v>111</v>
      </c>
      <c r="AK8" s="88" t="s">
        <v>112</v>
      </c>
      <c r="AL8" s="88" t="s">
        <v>113</v>
      </c>
      <c r="AM8" s="88" t="s">
        <v>114</v>
      </c>
      <c r="AN8" s="88" t="s">
        <v>116</v>
      </c>
      <c r="AO8" s="88" t="s">
        <v>234</v>
      </c>
      <c r="AP8" s="88" t="s">
        <v>239</v>
      </c>
      <c r="AQ8" s="88" t="s">
        <v>245</v>
      </c>
      <c r="AR8" s="111" t="s">
        <v>201</v>
      </c>
      <c r="AS8" s="112" t="s">
        <v>202</v>
      </c>
      <c r="AT8" s="112" t="s">
        <v>106</v>
      </c>
    </row>
    <row r="9" spans="1:46" x14ac:dyDescent="0.25">
      <c r="A9" s="134">
        <v>1</v>
      </c>
      <c r="B9" s="145">
        <v>0</v>
      </c>
      <c r="C9" s="134" t="s">
        <v>28</v>
      </c>
      <c r="D9" s="134" t="s">
        <v>154</v>
      </c>
      <c r="E9" s="87">
        <v>1964</v>
      </c>
      <c r="F9" s="87" t="s">
        <v>138</v>
      </c>
      <c r="G9" s="87" t="s">
        <v>25</v>
      </c>
      <c r="H9" s="87">
        <v>1</v>
      </c>
      <c r="I9" s="88">
        <f>IF(H9="",0,(I$4/H9)*I$7)</f>
        <v>37.400000000000006</v>
      </c>
      <c r="J9" s="87"/>
      <c r="K9" s="88">
        <f>IF(J9="",0,(K$4/J9)*K$7)</f>
        <v>0</v>
      </c>
      <c r="L9" s="87"/>
      <c r="M9" s="88">
        <f>IF(L9="",0,(M$4/L9)*M$7)</f>
        <v>0</v>
      </c>
      <c r="N9" s="87"/>
      <c r="O9" s="88">
        <f>IF(N9="",0,(O$4/N9)*O$7)</f>
        <v>0</v>
      </c>
      <c r="P9" s="87">
        <v>3</v>
      </c>
      <c r="Q9" s="88">
        <f>IF(P9="",0,(Q$4/P9)*Q$7)</f>
        <v>23.4</v>
      </c>
      <c r="R9" s="87"/>
      <c r="S9" s="88">
        <f>IF(R9="",0,(S$4/R9)*S$7)</f>
        <v>0</v>
      </c>
      <c r="T9" s="87">
        <v>1</v>
      </c>
      <c r="U9" s="88">
        <f>IF(T9="",0,(U$4/T9)*U$7)</f>
        <v>26.400000000000002</v>
      </c>
      <c r="V9" s="87"/>
      <c r="W9" s="88">
        <f>IF(V9="",0,(W$4/V9)*W$7)</f>
        <v>0</v>
      </c>
      <c r="X9" s="87"/>
      <c r="Y9" s="88">
        <f>IF(X9="",0,(Y$4/X9)*Y$7)</f>
        <v>0</v>
      </c>
      <c r="Z9" s="87"/>
      <c r="AA9" s="88">
        <f>IF(Z9="",0,(AA$4/Z9)*AA$7)</f>
        <v>0</v>
      </c>
      <c r="AB9" s="87"/>
      <c r="AC9" s="88">
        <f>IF(AB9="",0,(AC$4/AB9)*AC$7)</f>
        <v>0</v>
      </c>
      <c r="AD9" s="147">
        <v>1</v>
      </c>
      <c r="AE9" s="88">
        <f>IF(AD9="",0,(AE$4/AD9)*AE$7)</f>
        <v>13.5</v>
      </c>
      <c r="AF9" s="88">
        <f>I9</f>
        <v>37.400000000000006</v>
      </c>
      <c r="AG9" s="88">
        <f>K9</f>
        <v>0</v>
      </c>
      <c r="AH9" s="88">
        <f>M9</f>
        <v>0</v>
      </c>
      <c r="AI9" s="88">
        <f>O9</f>
        <v>0</v>
      </c>
      <c r="AJ9" s="88">
        <f>Q9</f>
        <v>23.4</v>
      </c>
      <c r="AK9" s="88">
        <f>S9</f>
        <v>0</v>
      </c>
      <c r="AL9" s="88">
        <f>Tabella423[[#This Row],[Pti Rnk7]]</f>
        <v>26.400000000000002</v>
      </c>
      <c r="AM9" s="88">
        <f>Tabella423[[#This Row],[Pti Rnk8]]</f>
        <v>0</v>
      </c>
      <c r="AN9" s="88">
        <f>Tabella423[[#This Row],[Pti Rnk9]]</f>
        <v>0</v>
      </c>
      <c r="AO9" s="88">
        <f>Tabella423[[#This Row],[Pti Rnk10]]</f>
        <v>0</v>
      </c>
      <c r="AP9" s="88">
        <f>Tabella423[[#This Row],[Pti Rnk11]]</f>
        <v>0</v>
      </c>
      <c r="AQ9" s="88">
        <f>Tabella423[[#This Row],[Pti Rnk12]]</f>
        <v>13.5</v>
      </c>
      <c r="AR9" s="88">
        <f>SUMPRODUCT(LARGE(AF9:AQ9,{1;2;3;4;5;6}))</f>
        <v>100.70000000000002</v>
      </c>
      <c r="AS9" s="88">
        <v>8.7799999999999994</v>
      </c>
      <c r="AT9" s="120">
        <f>Tabella423[[#This Row],[25% PTI RNK 20/21]]+Tabella423[[#This Row],[PUNTI RANKING (best 6 results 21/22)]]</f>
        <v>109.48000000000002</v>
      </c>
    </row>
    <row r="10" spans="1:46" x14ac:dyDescent="0.25">
      <c r="A10" s="134">
        <f>A9+1</f>
        <v>2</v>
      </c>
      <c r="B10" s="145">
        <v>-1</v>
      </c>
      <c r="C10" s="134" t="s">
        <v>2</v>
      </c>
      <c r="D10" s="134" t="s">
        <v>193</v>
      </c>
      <c r="E10" s="87">
        <v>1984</v>
      </c>
      <c r="F10" s="87" t="s">
        <v>25</v>
      </c>
      <c r="G10" s="87" t="s">
        <v>25</v>
      </c>
      <c r="H10" s="87">
        <v>3</v>
      </c>
      <c r="I10" s="88">
        <f>IF(H10="",0,(I$4/H10)*I$7)</f>
        <v>12.466666666666669</v>
      </c>
      <c r="J10" s="87"/>
      <c r="K10" s="88">
        <f>IF(J10="",0,(K$4/J10)*K$7)</f>
        <v>0</v>
      </c>
      <c r="L10" s="87"/>
      <c r="M10" s="88">
        <f>IF(L10="",0,(M$4/L10)*M$7)</f>
        <v>0</v>
      </c>
      <c r="N10" s="87"/>
      <c r="O10" s="88">
        <f>IF(N10="",0,(O$4/N10)*O$7)</f>
        <v>0</v>
      </c>
      <c r="P10" s="87">
        <v>5</v>
      </c>
      <c r="Q10" s="88">
        <f>IF(P10="",0,(Q$4/P10)*Q$7)</f>
        <v>14.040000000000001</v>
      </c>
      <c r="R10" s="87"/>
      <c r="S10" s="88">
        <f>IF(R10="",0,(S$4/R10)*S$7)</f>
        <v>0</v>
      </c>
      <c r="T10" s="87"/>
      <c r="U10" s="88">
        <f>IF(T10="",0,(U$4/T10)*U$7)</f>
        <v>0</v>
      </c>
      <c r="V10" s="87">
        <v>1</v>
      </c>
      <c r="W10" s="88">
        <f>IF(V10="",0,(W$4/V10)*W$7)</f>
        <v>10</v>
      </c>
      <c r="X10" s="87"/>
      <c r="Y10" s="88">
        <f>IF(X10="",0,(Y$4/X10)*Y$7)</f>
        <v>0</v>
      </c>
      <c r="Z10" s="87"/>
      <c r="AA10" s="88">
        <f>IF(Z10="",0,(AA$4/Z10)*AA$7)</f>
        <v>0</v>
      </c>
      <c r="AB10" s="87"/>
      <c r="AC10" s="88">
        <f>IF(AB10="",0,(AC$4/AB10)*AC$7)</f>
        <v>0</v>
      </c>
      <c r="AD10" s="147">
        <v>3</v>
      </c>
      <c r="AE10" s="88">
        <f>IF(AD10="",0,(AE$4/AD10)*AE$7)</f>
        <v>4.5</v>
      </c>
      <c r="AF10" s="88">
        <f>I10</f>
        <v>12.466666666666669</v>
      </c>
      <c r="AG10" s="88">
        <f>K10</f>
        <v>0</v>
      </c>
      <c r="AH10" s="88">
        <f>M10</f>
        <v>0</v>
      </c>
      <c r="AI10" s="88">
        <f>O10</f>
        <v>0</v>
      </c>
      <c r="AJ10" s="88">
        <f>Q10</f>
        <v>14.040000000000001</v>
      </c>
      <c r="AK10" s="88">
        <f>S10</f>
        <v>0</v>
      </c>
      <c r="AL10" s="88">
        <f>Tabella423[[#This Row],[Pti Rnk7]]</f>
        <v>0</v>
      </c>
      <c r="AM10" s="88">
        <f>Tabella423[[#This Row],[Pti Rnk8]]</f>
        <v>10</v>
      </c>
      <c r="AN10" s="88">
        <f>Tabella423[[#This Row],[Pti Rnk9]]</f>
        <v>0</v>
      </c>
      <c r="AO10" s="88">
        <f>Tabella423[[#This Row],[Pti Rnk10]]</f>
        <v>0</v>
      </c>
      <c r="AP10" s="88">
        <f>Tabella423[[#This Row],[Pti Rnk11]]</f>
        <v>0</v>
      </c>
      <c r="AQ10" s="88">
        <f>Tabella423[[#This Row],[Pti Rnk12]]</f>
        <v>4.5</v>
      </c>
      <c r="AR10" s="88">
        <f>SUMPRODUCT(LARGE(AF10:AQ10,{1;2;3;4;5;6}))</f>
        <v>41.006666666666668</v>
      </c>
      <c r="AS10" s="88">
        <v>18.05</v>
      </c>
      <c r="AT10" s="120">
        <f>Tabella423[[#This Row],[25% PTI RNK 20/21]]+Tabella423[[#This Row],[PUNTI RANKING (best 6 results 21/22)]]</f>
        <v>59.056666666666672</v>
      </c>
    </row>
    <row r="11" spans="1:46" x14ac:dyDescent="0.25">
      <c r="A11" s="135">
        <f>A10+1</f>
        <v>3</v>
      </c>
      <c r="B11" s="146">
        <v>1</v>
      </c>
      <c r="C11" s="135" t="s">
        <v>70</v>
      </c>
      <c r="D11" s="135" t="s">
        <v>155</v>
      </c>
      <c r="E11" s="87">
        <v>1976</v>
      </c>
      <c r="F11" s="87" t="s">
        <v>25</v>
      </c>
      <c r="G11" s="87" t="s">
        <v>26</v>
      </c>
      <c r="H11" s="87">
        <v>2</v>
      </c>
      <c r="I11" s="88">
        <f>IF(H11="",0,(I$4/H11)*I$7)</f>
        <v>18.700000000000003</v>
      </c>
      <c r="J11" s="87"/>
      <c r="K11" s="88">
        <f>IF(J11="",0,(K$4/J11)*K$7)</f>
        <v>0</v>
      </c>
      <c r="L11" s="87"/>
      <c r="M11" s="88">
        <f>IF(L11="",0,(M$4/L11)*M$7)</f>
        <v>0</v>
      </c>
      <c r="N11" s="87"/>
      <c r="O11" s="88">
        <f>IF(N11="",0,(O$4/N11)*O$7)</f>
        <v>0</v>
      </c>
      <c r="P11" s="87">
        <v>4</v>
      </c>
      <c r="Q11" s="88">
        <f>IF(P11="",0,(Q$4/P11)*Q$7)</f>
        <v>17.55</v>
      </c>
      <c r="R11" s="87">
        <v>1</v>
      </c>
      <c r="S11" s="88">
        <f>IF(R11="",0,(S$4/R11)*S$7)</f>
        <v>6</v>
      </c>
      <c r="T11" s="87"/>
      <c r="U11" s="88">
        <f>IF(T11="",0,(U$4/T11)*U$7)</f>
        <v>0</v>
      </c>
      <c r="V11" s="87"/>
      <c r="W11" s="88">
        <f>IF(V11="",0,(W$4/V11)*W$7)</f>
        <v>0</v>
      </c>
      <c r="X11" s="87"/>
      <c r="Y11" s="88">
        <f>IF(X11="",0,(Y$4/X11)*Y$7)</f>
        <v>0</v>
      </c>
      <c r="Z11" s="87"/>
      <c r="AA11" s="88">
        <f>IF(Z11="",0,(AA$4/Z11)*AA$7)</f>
        <v>0</v>
      </c>
      <c r="AB11" s="87"/>
      <c r="AC11" s="88">
        <f>IF(AB11="",0,(AC$4/AB11)*AC$7)</f>
        <v>0</v>
      </c>
      <c r="AD11" s="147">
        <v>2</v>
      </c>
      <c r="AE11" s="88">
        <f>IF(AD11="",0,(AE$4/AD11)*AE$7)</f>
        <v>6.75</v>
      </c>
      <c r="AF11" s="88">
        <f>I11</f>
        <v>18.700000000000003</v>
      </c>
      <c r="AG11" s="88">
        <f>K11</f>
        <v>0</v>
      </c>
      <c r="AH11" s="88">
        <f>M11</f>
        <v>0</v>
      </c>
      <c r="AI11" s="88">
        <f>O11</f>
        <v>0</v>
      </c>
      <c r="AJ11" s="88">
        <f>Q11</f>
        <v>17.55</v>
      </c>
      <c r="AK11" s="88">
        <f>S11</f>
        <v>6</v>
      </c>
      <c r="AL11" s="88">
        <f>Tabella423[[#This Row],[Pti Rnk7]]</f>
        <v>0</v>
      </c>
      <c r="AM11" s="88">
        <f>Tabella423[[#This Row],[Pti Rnk8]]</f>
        <v>0</v>
      </c>
      <c r="AN11" s="88">
        <f>Tabella423[[#This Row],[Pti Rnk9]]</f>
        <v>0</v>
      </c>
      <c r="AO11" s="88">
        <f>Tabella423[[#This Row],[Pti Rnk10]]</f>
        <v>0</v>
      </c>
      <c r="AP11" s="88">
        <f>Tabella423[[#This Row],[Pti Rnk11]]</f>
        <v>0</v>
      </c>
      <c r="AQ11" s="88">
        <f>Tabella423[[#This Row],[Pti Rnk12]]</f>
        <v>6.75</v>
      </c>
      <c r="AR11" s="88">
        <f>SUMPRODUCT(LARGE(AF11:AQ11,{1;2;3;4;5;6}))</f>
        <v>49</v>
      </c>
      <c r="AS11" s="88">
        <v>5.85</v>
      </c>
      <c r="AT11" s="120">
        <f>Tabella423[[#This Row],[25% PTI RNK 20/21]]+Tabella423[[#This Row],[PUNTI RANKING (best 6 results 21/22)]]</f>
        <v>54.85</v>
      </c>
    </row>
    <row r="12" spans="1:46" x14ac:dyDescent="0.25">
      <c r="A12" s="134">
        <f>A11+1</f>
        <v>4</v>
      </c>
      <c r="B12" s="145">
        <v>-1</v>
      </c>
      <c r="C12" s="134" t="s">
        <v>3</v>
      </c>
      <c r="D12" s="134" t="s">
        <v>164</v>
      </c>
      <c r="E12" s="87">
        <v>1982</v>
      </c>
      <c r="F12" s="87" t="s">
        <v>25</v>
      </c>
      <c r="G12" s="87" t="s">
        <v>25</v>
      </c>
      <c r="H12" s="87">
        <v>4</v>
      </c>
      <c r="I12" s="88">
        <f>IF(H12="",0,(I$4/H12)*I$7)</f>
        <v>9.3500000000000014</v>
      </c>
      <c r="J12" s="87"/>
      <c r="K12" s="88">
        <f>IF(J12="",0,(K$4/J12)*K$7)</f>
        <v>0</v>
      </c>
      <c r="L12" s="87"/>
      <c r="M12" s="88">
        <f>IF(L12="",0,(M$4/L12)*M$7)</f>
        <v>0</v>
      </c>
      <c r="N12" s="87"/>
      <c r="O12" s="88">
        <f>IF(N12="",0,(O$4/N12)*O$7)</f>
        <v>0</v>
      </c>
      <c r="P12" s="87">
        <v>6</v>
      </c>
      <c r="Q12" s="88">
        <f>IF(P12="",0,(Q$4/P12)*Q$7)</f>
        <v>11.7</v>
      </c>
      <c r="R12" s="87"/>
      <c r="S12" s="88">
        <f>IF(R12="",0,(S$4/R12)*S$7)</f>
        <v>0</v>
      </c>
      <c r="T12" s="87"/>
      <c r="U12" s="88">
        <f>IF(T12="",0,(U$4/T12)*U$7)</f>
        <v>0</v>
      </c>
      <c r="V12" s="87"/>
      <c r="W12" s="88">
        <f>IF(V12="",0,(W$4/V12)*W$7)</f>
        <v>0</v>
      </c>
      <c r="X12" s="87"/>
      <c r="Y12" s="88">
        <f>IF(X12="",0,(Y$4/X12)*Y$7)</f>
        <v>0</v>
      </c>
      <c r="Z12" s="87"/>
      <c r="AA12" s="88">
        <f>IF(Z12="",0,(AA$4/Z12)*AA$7)</f>
        <v>0</v>
      </c>
      <c r="AB12" s="87"/>
      <c r="AC12" s="88">
        <f>IF(AB12="",0,(AC$4/AB12)*AC$7)</f>
        <v>0</v>
      </c>
      <c r="AD12" s="147">
        <v>4</v>
      </c>
      <c r="AE12" s="88">
        <f>IF(AD12="",0,(AE$4/AD12)*AE$7)</f>
        <v>3.375</v>
      </c>
      <c r="AF12" s="88">
        <f>I12</f>
        <v>9.3500000000000014</v>
      </c>
      <c r="AG12" s="88">
        <f>K12</f>
        <v>0</v>
      </c>
      <c r="AH12" s="88">
        <f>M12</f>
        <v>0</v>
      </c>
      <c r="AI12" s="88">
        <f>O12</f>
        <v>0</v>
      </c>
      <c r="AJ12" s="88">
        <f>Q12</f>
        <v>11.7</v>
      </c>
      <c r="AK12" s="88">
        <f>S12</f>
        <v>0</v>
      </c>
      <c r="AL12" s="88">
        <f>Tabella423[[#This Row],[Pti Rnk7]]</f>
        <v>0</v>
      </c>
      <c r="AM12" s="88">
        <f>Tabella423[[#This Row],[Pti Rnk8]]</f>
        <v>0</v>
      </c>
      <c r="AN12" s="88">
        <f>Tabella423[[#This Row],[Pti Rnk9]]</f>
        <v>0</v>
      </c>
      <c r="AO12" s="88">
        <f>Tabella423[[#This Row],[Pti Rnk10]]</f>
        <v>0</v>
      </c>
      <c r="AP12" s="88">
        <f>Tabella423[[#This Row],[Pti Rnk11]]</f>
        <v>0</v>
      </c>
      <c r="AQ12" s="88">
        <f>Tabella423[[#This Row],[Pti Rnk12]]</f>
        <v>3.375</v>
      </c>
      <c r="AR12" s="88">
        <f>SUMPRODUCT(LARGE(AF12:AQ12,{1;2;3;4;5;6}))</f>
        <v>24.425000000000001</v>
      </c>
      <c r="AS12" s="88">
        <v>7.01</v>
      </c>
      <c r="AT12" s="120">
        <f>Tabella423[[#This Row],[25% PTI RNK 20/21]]+Tabella423[[#This Row],[PUNTI RANKING (best 6 results 21/22)]]</f>
        <v>31.435000000000002</v>
      </c>
    </row>
    <row r="13" spans="1:46" x14ac:dyDescent="0.25">
      <c r="A13" s="91">
        <f>A12+1</f>
        <v>5</v>
      </c>
      <c r="B13" s="149">
        <v>0</v>
      </c>
      <c r="C13" s="93" t="s">
        <v>122</v>
      </c>
      <c r="D13" s="93" t="s">
        <v>170</v>
      </c>
      <c r="E13" s="89">
        <v>2006</v>
      </c>
      <c r="F13" s="89" t="s">
        <v>139</v>
      </c>
      <c r="G13" s="89" t="s">
        <v>25</v>
      </c>
      <c r="H13" s="89"/>
      <c r="I13" s="90">
        <f>IF(H13="",0,(I$4/H13)*I$7)</f>
        <v>0</v>
      </c>
      <c r="J13" s="89">
        <v>3</v>
      </c>
      <c r="K13" s="90">
        <f>IF(J13="",0,(K$4/J13)*K$7)</f>
        <v>2.3333333333333335</v>
      </c>
      <c r="L13" s="89"/>
      <c r="M13" s="90">
        <f>IF(L13="",0,(M$4/L13)*M$7)</f>
        <v>0</v>
      </c>
      <c r="N13" s="89">
        <v>45</v>
      </c>
      <c r="O13" s="90">
        <f>IF(N13="",0,(O$4/N13)*O$7)</f>
        <v>3.8533333333333331</v>
      </c>
      <c r="P13" s="89">
        <v>12</v>
      </c>
      <c r="Q13" s="90">
        <f>IF(P13="",0,(Q$4/P13)*Q$7)</f>
        <v>5.85</v>
      </c>
      <c r="R13" s="89"/>
      <c r="S13" s="90">
        <f>IF(R13="",0,(S$4/R13)*S$7)</f>
        <v>0</v>
      </c>
      <c r="T13" s="89"/>
      <c r="U13" s="90">
        <f>IF(T13="",0,(U$4/T13)*U$7)</f>
        <v>0</v>
      </c>
      <c r="V13" s="89"/>
      <c r="W13" s="90">
        <f>IF(V13="",0,(W$4/V13)*W$7)</f>
        <v>0</v>
      </c>
      <c r="X13" s="89">
        <v>36</v>
      </c>
      <c r="Y13" s="90">
        <f>IF(X13="",0,(Y$4/X13)*Y$7)</f>
        <v>4.0666666666666664</v>
      </c>
      <c r="Z13" s="89">
        <v>2</v>
      </c>
      <c r="AA13" s="90">
        <f>IF(Z13="",0,(AA$4/Z13)*AA$7)</f>
        <v>5</v>
      </c>
      <c r="AB13" s="89">
        <v>11</v>
      </c>
      <c r="AC13" s="90">
        <f>IF(AB13="",0,(AC$4/AB13)*AC$7)</f>
        <v>2.290909090909091</v>
      </c>
      <c r="AD13" s="163"/>
      <c r="AE13" s="90">
        <f>IF(AD13="",0,(AE$4/AD13)*AE$7)</f>
        <v>0</v>
      </c>
      <c r="AF13" s="90">
        <f>I13</f>
        <v>0</v>
      </c>
      <c r="AG13" s="90">
        <f>K13</f>
        <v>2.3333333333333335</v>
      </c>
      <c r="AH13" s="90">
        <f>M13</f>
        <v>0</v>
      </c>
      <c r="AI13" s="90">
        <f>O13</f>
        <v>3.8533333333333331</v>
      </c>
      <c r="AJ13" s="90">
        <f>Q13</f>
        <v>5.85</v>
      </c>
      <c r="AK13" s="90">
        <f>S13</f>
        <v>0</v>
      </c>
      <c r="AL13" s="90">
        <f>Tabella423[[#This Row],[Pti Rnk7]]</f>
        <v>0</v>
      </c>
      <c r="AM13" s="90">
        <f>Tabella423[[#This Row],[Pti Rnk8]]</f>
        <v>0</v>
      </c>
      <c r="AN13" s="90">
        <f>Tabella423[[#This Row],[Pti Rnk9]]</f>
        <v>4.0666666666666664</v>
      </c>
      <c r="AO13" s="90">
        <f>Tabella423[[#This Row],[Pti Rnk10]]</f>
        <v>5</v>
      </c>
      <c r="AP13" s="90">
        <f>Tabella423[[#This Row],[Pti Rnk11]]</f>
        <v>2.290909090909091</v>
      </c>
      <c r="AQ13" s="90">
        <f>Tabella423[[#This Row],[Pti Rnk12]]</f>
        <v>0</v>
      </c>
      <c r="AR13" s="88">
        <f>SUMPRODUCT(LARGE(AF13:AQ13,{1;2;3;4;5;6}))</f>
        <v>23.394242424242421</v>
      </c>
      <c r="AS13" s="90">
        <v>7.07</v>
      </c>
      <c r="AT13" s="121">
        <f>Tabella423[[#This Row],[25% PTI RNK 20/21]]+Tabella423[[#This Row],[PUNTI RANKING (best 6 results 21/22)]]</f>
        <v>30.464242424242421</v>
      </c>
    </row>
    <row r="14" spans="1:46" x14ac:dyDescent="0.25">
      <c r="A14" s="135">
        <f>A13+1</f>
        <v>6</v>
      </c>
      <c r="B14" s="146">
        <v>1</v>
      </c>
      <c r="C14" s="136" t="s">
        <v>123</v>
      </c>
      <c r="D14" s="136" t="s">
        <v>171</v>
      </c>
      <c r="E14" s="89">
        <v>2004</v>
      </c>
      <c r="F14" s="89" t="s">
        <v>139</v>
      </c>
      <c r="G14" s="89" t="s">
        <v>26</v>
      </c>
      <c r="H14" s="89"/>
      <c r="I14" s="90">
        <f>IF(H14="",0,(I$4/H14)*I$7)</f>
        <v>0</v>
      </c>
      <c r="J14" s="89">
        <v>1</v>
      </c>
      <c r="K14" s="90">
        <f>IF(J14="",0,(K$4/J14)*K$7)</f>
        <v>7</v>
      </c>
      <c r="L14" s="89">
        <v>24</v>
      </c>
      <c r="M14" s="90">
        <f>IF(L14="",0,(M$4/L14)*M$7)</f>
        <v>4.5333333333333332</v>
      </c>
      <c r="N14" s="89"/>
      <c r="O14" s="90">
        <f>IF(N14="",0,(O$4/N14)*O$7)</f>
        <v>0</v>
      </c>
      <c r="P14" s="89">
        <v>7</v>
      </c>
      <c r="Q14" s="90">
        <f>IF(P14="",0,(Q$4/P14)*Q$7)</f>
        <v>10.02857142857143</v>
      </c>
      <c r="R14" s="89"/>
      <c r="S14" s="90">
        <f>IF(R14="",0,(S$4/R14)*S$7)</f>
        <v>0</v>
      </c>
      <c r="T14" s="89"/>
      <c r="U14" s="90">
        <f>IF(T14="",0,(U$4/T14)*U$7)</f>
        <v>0</v>
      </c>
      <c r="V14" s="89"/>
      <c r="W14" s="90">
        <f>IF(V14="",0,(W$4/V14)*W$7)</f>
        <v>0</v>
      </c>
      <c r="X14" s="89"/>
      <c r="Y14" s="90">
        <f>IF(X14="",0,(Y$4/X14)*Y$7)</f>
        <v>0</v>
      </c>
      <c r="Z14" s="89"/>
      <c r="AA14" s="90">
        <f>IF(Z14="",0,(AA$4/Z14)*AA$7)</f>
        <v>0</v>
      </c>
      <c r="AB14" s="89"/>
      <c r="AC14" s="90">
        <f>IF(AB14="",0,(AC$4/AB14)*AC$7)</f>
        <v>0</v>
      </c>
      <c r="AD14" s="163"/>
      <c r="AE14" s="90">
        <f>IF(AD14="",0,(AE$4/AD14)*AE$7)</f>
        <v>0</v>
      </c>
      <c r="AF14" s="90">
        <f>I14</f>
        <v>0</v>
      </c>
      <c r="AG14" s="90">
        <f>K14</f>
        <v>7</v>
      </c>
      <c r="AH14" s="90">
        <f>M14</f>
        <v>4.5333333333333332</v>
      </c>
      <c r="AI14" s="90">
        <f>O14</f>
        <v>0</v>
      </c>
      <c r="AJ14" s="90">
        <f>Q14</f>
        <v>10.02857142857143</v>
      </c>
      <c r="AK14" s="90">
        <f>S14</f>
        <v>0</v>
      </c>
      <c r="AL14" s="90">
        <f>Tabella423[[#This Row],[Pti Rnk7]]</f>
        <v>0</v>
      </c>
      <c r="AM14" s="90">
        <f>Tabella423[[#This Row],[Pti Rnk8]]</f>
        <v>0</v>
      </c>
      <c r="AN14" s="90">
        <f>Tabella423[[#This Row],[Pti Rnk9]]</f>
        <v>0</v>
      </c>
      <c r="AO14" s="90">
        <f>Tabella423[[#This Row],[Pti Rnk10]]</f>
        <v>0</v>
      </c>
      <c r="AP14" s="90">
        <f>Tabella423[[#This Row],[Pti Rnk11]]</f>
        <v>0</v>
      </c>
      <c r="AQ14" s="90">
        <f>Tabella423[[#This Row],[Pti Rnk12]]</f>
        <v>0</v>
      </c>
      <c r="AR14" s="88">
        <f>SUMPRODUCT(LARGE(AF14:AQ14,{1;2;3;4;5;6}))</f>
        <v>21.561904761904763</v>
      </c>
      <c r="AS14" s="90">
        <v>6.63</v>
      </c>
      <c r="AT14" s="121">
        <f>Tabella423[[#This Row],[25% PTI RNK 20/21]]+Tabella423[[#This Row],[PUNTI RANKING (best 6 results 21/22)]]</f>
        <v>28.191904761904762</v>
      </c>
    </row>
    <row r="15" spans="1:46" x14ac:dyDescent="0.25">
      <c r="A15" s="137">
        <f>A14+1</f>
        <v>7</v>
      </c>
      <c r="B15" s="148">
        <v>5</v>
      </c>
      <c r="C15" s="135" t="s">
        <v>196</v>
      </c>
      <c r="D15" s="135" t="s">
        <v>197</v>
      </c>
      <c r="E15" s="87">
        <v>2005</v>
      </c>
      <c r="F15" s="87" t="s">
        <v>139</v>
      </c>
      <c r="G15" s="87" t="s">
        <v>26</v>
      </c>
      <c r="H15" s="87">
        <v>10</v>
      </c>
      <c r="I15" s="110">
        <f>IF(H15="",0,(I$4/H15)*I$7)</f>
        <v>3.74</v>
      </c>
      <c r="J15" s="108"/>
      <c r="K15" s="110">
        <f>IF(J15="",0,(K$4/J15)*K$7)</f>
        <v>0</v>
      </c>
      <c r="L15" s="108"/>
      <c r="M15" s="110">
        <f>IF(L15="",0,(M$4/L15)*M$7)</f>
        <v>0</v>
      </c>
      <c r="N15" s="108"/>
      <c r="O15" s="110">
        <f>IF(N15="",0,(O$4/N15)*O$7)</f>
        <v>0</v>
      </c>
      <c r="P15" s="108">
        <v>10</v>
      </c>
      <c r="Q15" s="110">
        <f>IF(P15="",0,(Q$4/P15)*Q$7)</f>
        <v>7.0200000000000005</v>
      </c>
      <c r="R15" s="108">
        <v>5</v>
      </c>
      <c r="S15" s="110">
        <f>IF(R15="",0,(S$4/R15)*S$7)</f>
        <v>1.2</v>
      </c>
      <c r="T15" s="108"/>
      <c r="U15" s="110">
        <f>IF(T15="",0,(U$4/T15)*U$7)</f>
        <v>0</v>
      </c>
      <c r="V15" s="108">
        <v>3</v>
      </c>
      <c r="W15" s="110">
        <f>IF(V15="",0,(W$4/V15)*W$7)</f>
        <v>3.3333333333333335</v>
      </c>
      <c r="X15" s="108"/>
      <c r="Y15" s="110">
        <f>IF(X15="",0,(Y$4/X15)*Y$7)</f>
        <v>0</v>
      </c>
      <c r="Z15" s="108"/>
      <c r="AA15" s="110">
        <f>IF(Z15="",0,(AA$4/Z15)*AA$7)</f>
        <v>0</v>
      </c>
      <c r="AB15" s="108"/>
      <c r="AC15" s="110">
        <f>IF(AB15="",0,(AC$4/AB15)*AC$7)</f>
        <v>0</v>
      </c>
      <c r="AD15" s="113">
        <v>5</v>
      </c>
      <c r="AE15" s="110">
        <f>IF(AD15="",0,(AE$4/AD15)*AE$7)</f>
        <v>2.7</v>
      </c>
      <c r="AF15" s="110">
        <f>I15</f>
        <v>3.74</v>
      </c>
      <c r="AG15" s="110">
        <f>K15</f>
        <v>0</v>
      </c>
      <c r="AH15" s="110">
        <f>M15</f>
        <v>0</v>
      </c>
      <c r="AI15" s="110">
        <f>O15</f>
        <v>0</v>
      </c>
      <c r="AJ15" s="110">
        <f>Q15</f>
        <v>7.0200000000000005</v>
      </c>
      <c r="AK15" s="110">
        <f>S15</f>
        <v>1.2</v>
      </c>
      <c r="AL15" s="110">
        <f>Tabella423[[#This Row],[Pti Rnk7]]</f>
        <v>0</v>
      </c>
      <c r="AM15" s="110">
        <f>Tabella423[[#This Row],[Pti Rnk8]]</f>
        <v>3.3333333333333335</v>
      </c>
      <c r="AN15" s="110">
        <f>Tabella423[[#This Row],[Pti Rnk9]]</f>
        <v>0</v>
      </c>
      <c r="AO15" s="110">
        <f>Tabella423[[#This Row],[Pti Rnk10]]</f>
        <v>0</v>
      </c>
      <c r="AP15" s="110">
        <f>Tabella423[[#This Row],[Pti Rnk11]]</f>
        <v>0</v>
      </c>
      <c r="AQ15" s="110">
        <f>Tabella423[[#This Row],[Pti Rnk12]]</f>
        <v>2.7</v>
      </c>
      <c r="AR15" s="88">
        <f>SUMPRODUCT(LARGE(AF15:AQ15,{1;2;3;4;5;6}))</f>
        <v>17.993333333333336</v>
      </c>
      <c r="AS15" s="88">
        <v>0</v>
      </c>
      <c r="AT15" s="122">
        <f>Tabella423[[#This Row],[25% PTI RNK 20/21]]+Tabella423[[#This Row],[PUNTI RANKING (best 6 results 21/22)]]</f>
        <v>17.993333333333336</v>
      </c>
    </row>
    <row r="16" spans="1:46" x14ac:dyDescent="0.25">
      <c r="A16" s="87">
        <f>A15+1</f>
        <v>8</v>
      </c>
      <c r="B16" s="147">
        <v>0</v>
      </c>
      <c r="C16" s="89" t="s">
        <v>124</v>
      </c>
      <c r="D16" s="89" t="s">
        <v>204</v>
      </c>
      <c r="E16" s="89">
        <v>1968</v>
      </c>
      <c r="F16" s="89" t="s">
        <v>138</v>
      </c>
      <c r="G16" s="89" t="s">
        <v>25</v>
      </c>
      <c r="H16" s="89">
        <v>13</v>
      </c>
      <c r="I16" s="90">
        <f>IF(H16="",0,(I$4/H16)*I$7)</f>
        <v>2.8769230769230774</v>
      </c>
      <c r="J16" s="89"/>
      <c r="K16" s="90">
        <f>IF(J16="",0,(K$4/J16)*K$7)</f>
        <v>0</v>
      </c>
      <c r="L16" s="89"/>
      <c r="M16" s="90">
        <f>IF(L16="",0,(M$4/L16)*M$7)</f>
        <v>0</v>
      </c>
      <c r="N16" s="89"/>
      <c r="O16" s="90">
        <f>IF(N16="",0,(O$4/N16)*O$7)</f>
        <v>0</v>
      </c>
      <c r="P16" s="89">
        <v>11</v>
      </c>
      <c r="Q16" s="90">
        <f>IF(P16="",0,(Q$4/P16)*Q$7)</f>
        <v>6.3818181818181827</v>
      </c>
      <c r="R16" s="89"/>
      <c r="S16" s="90">
        <f>IF(R16="",0,(S$4/R16)*S$7)</f>
        <v>0</v>
      </c>
      <c r="T16" s="89">
        <v>4</v>
      </c>
      <c r="U16" s="90">
        <f>IF(T16="",0,(U$4/T16)*U$7)</f>
        <v>6.6000000000000005</v>
      </c>
      <c r="V16" s="89"/>
      <c r="W16" s="90">
        <f>IF(V16="",0,(W$4/V16)*W$7)</f>
        <v>0</v>
      </c>
      <c r="X16" s="89"/>
      <c r="Y16" s="90">
        <f>IF(X16="",0,(Y$4/X16)*Y$7)</f>
        <v>0</v>
      </c>
      <c r="Z16" s="89"/>
      <c r="AA16" s="90">
        <f>IF(Z16="",0,(AA$4/Z16)*AA$7)</f>
        <v>0</v>
      </c>
      <c r="AB16" s="89"/>
      <c r="AC16" s="90">
        <f>IF(AB16="",0,(AC$4/AB16)*AC$7)</f>
        <v>0</v>
      </c>
      <c r="AD16" s="163"/>
      <c r="AE16" s="90">
        <f>IF(AD16="",0,(AE$4/AD16)*AE$7)</f>
        <v>0</v>
      </c>
      <c r="AF16" s="90">
        <f>I16</f>
        <v>2.8769230769230774</v>
      </c>
      <c r="AG16" s="90">
        <f>K16</f>
        <v>0</v>
      </c>
      <c r="AH16" s="90">
        <f>M16</f>
        <v>0</v>
      </c>
      <c r="AI16" s="90">
        <f>O16</f>
        <v>0</v>
      </c>
      <c r="AJ16" s="90">
        <f>Q16</f>
        <v>6.3818181818181827</v>
      </c>
      <c r="AK16" s="90">
        <f>S16</f>
        <v>0</v>
      </c>
      <c r="AL16" s="90">
        <f>Tabella423[[#This Row],[Pti Rnk7]]</f>
        <v>6.6000000000000005</v>
      </c>
      <c r="AM16" s="90">
        <f>Tabella423[[#This Row],[Pti Rnk8]]</f>
        <v>0</v>
      </c>
      <c r="AN16" s="90">
        <f>Tabella423[[#This Row],[Pti Rnk9]]</f>
        <v>0</v>
      </c>
      <c r="AO16" s="90">
        <f>Tabella423[[#This Row],[Pti Rnk10]]</f>
        <v>0</v>
      </c>
      <c r="AP16" s="90">
        <f>Tabella423[[#This Row],[Pti Rnk11]]</f>
        <v>0</v>
      </c>
      <c r="AQ16" s="90">
        <f>Tabella423[[#This Row],[Pti Rnk12]]</f>
        <v>0</v>
      </c>
      <c r="AR16" s="88">
        <f>SUMPRODUCT(LARGE(AF16:AQ16,{1;2;3;4;5;6}))</f>
        <v>15.858741258741262</v>
      </c>
      <c r="AS16" s="90">
        <v>1.46</v>
      </c>
      <c r="AT16" s="121">
        <f>Tabella423[[#This Row],[25% PTI RNK 20/21]]+Tabella423[[#This Row],[PUNTI RANKING (best 6 results 21/22)]]</f>
        <v>17.318741258741262</v>
      </c>
    </row>
    <row r="17" spans="1:47" x14ac:dyDescent="0.25">
      <c r="A17" s="87">
        <f>A16+1</f>
        <v>9</v>
      </c>
      <c r="B17" s="147">
        <v>-5</v>
      </c>
      <c r="C17" s="87" t="s">
        <v>10</v>
      </c>
      <c r="D17" s="87" t="s">
        <v>230</v>
      </c>
      <c r="E17" s="87">
        <v>1994</v>
      </c>
      <c r="F17" s="87" t="s">
        <v>145</v>
      </c>
      <c r="G17" s="87" t="s">
        <v>25</v>
      </c>
      <c r="H17" s="87"/>
      <c r="I17" s="88">
        <f>IF(H17="",0,(I$4/H17)*I$7)</f>
        <v>0</v>
      </c>
      <c r="J17" s="87"/>
      <c r="K17" s="88">
        <f>IF(J17="",0,(K$4/J17)*K$7)</f>
        <v>0</v>
      </c>
      <c r="L17" s="87"/>
      <c r="M17" s="88">
        <f>IF(L17="",0,(M$4/L17)*M$7)</f>
        <v>0</v>
      </c>
      <c r="N17" s="87"/>
      <c r="O17" s="88">
        <f>IF(N17="",0,(O$4/N17)*O$7)</f>
        <v>0</v>
      </c>
      <c r="P17" s="87"/>
      <c r="Q17" s="88">
        <f>IF(P17="",0,(Q$4/P17)*Q$7)</f>
        <v>0</v>
      </c>
      <c r="R17" s="87"/>
      <c r="S17" s="88">
        <f>IF(R17="",0,(S$4/R17)*S$7)</f>
        <v>0</v>
      </c>
      <c r="T17" s="87">
        <v>2</v>
      </c>
      <c r="U17" s="88">
        <f>IF(T17="",0,(U$4/T17)*U$7)</f>
        <v>13.200000000000001</v>
      </c>
      <c r="V17" s="87"/>
      <c r="W17" s="88">
        <f>IF(V17="",0,(W$4/V17)*W$7)</f>
        <v>0</v>
      </c>
      <c r="X17" s="87"/>
      <c r="Y17" s="88">
        <f>IF(X17="",0,(Y$4/X17)*Y$7)</f>
        <v>0</v>
      </c>
      <c r="Z17" s="87"/>
      <c r="AA17" s="88">
        <f>IF(Z17="",0,(AA$4/Z17)*AA$7)</f>
        <v>0</v>
      </c>
      <c r="AB17" s="87"/>
      <c r="AC17" s="88">
        <f>IF(AB17="",0,(AC$4/AB17)*AC$7)</f>
        <v>0</v>
      </c>
      <c r="AD17" s="147"/>
      <c r="AE17" s="88">
        <f>IF(AD17="",0,(AE$4/AD17)*AE$7)</f>
        <v>0</v>
      </c>
      <c r="AF17" s="88">
        <f>I17</f>
        <v>0</v>
      </c>
      <c r="AG17" s="88">
        <f>K17</f>
        <v>0</v>
      </c>
      <c r="AH17" s="88">
        <f>M17</f>
        <v>0</v>
      </c>
      <c r="AI17" s="88">
        <f>O17</f>
        <v>0</v>
      </c>
      <c r="AJ17" s="88">
        <f>Q17</f>
        <v>0</v>
      </c>
      <c r="AK17" s="88">
        <f>S17</f>
        <v>0</v>
      </c>
      <c r="AL17" s="88">
        <f>Tabella423[[#This Row],[Pti Rnk7]]</f>
        <v>13.200000000000001</v>
      </c>
      <c r="AM17" s="88">
        <f>Tabella423[[#This Row],[Pti Rnk8]]</f>
        <v>0</v>
      </c>
      <c r="AN17" s="88">
        <f>Tabella423[[#This Row],[Pti Rnk9]]</f>
        <v>0</v>
      </c>
      <c r="AO17" s="88">
        <f>Tabella423[[#This Row],[Pti Rnk10]]</f>
        <v>0</v>
      </c>
      <c r="AP17" s="88">
        <f>Tabella423[[#This Row],[Pti Rnk11]]</f>
        <v>0</v>
      </c>
      <c r="AQ17" s="88">
        <f>Tabella423[[#This Row],[Pti Rnk12]]</f>
        <v>0</v>
      </c>
      <c r="AR17" s="88">
        <f>SUMPRODUCT(LARGE(AF17:AQ17,{1;2;3;4;5;6}))</f>
        <v>13.200000000000001</v>
      </c>
      <c r="AS17" s="88">
        <v>2.2000000000000002</v>
      </c>
      <c r="AT17" s="120">
        <f>Tabella423[[#This Row],[25% PTI RNK 20/21]]+Tabella423[[#This Row],[PUNTI RANKING (best 6 results 21/22)]]</f>
        <v>15.400000000000002</v>
      </c>
    </row>
    <row r="18" spans="1:47" x14ac:dyDescent="0.25">
      <c r="A18" s="87">
        <f>A17+1</f>
        <v>10</v>
      </c>
      <c r="B18" s="147">
        <v>3</v>
      </c>
      <c r="C18" s="89" t="s">
        <v>1</v>
      </c>
      <c r="D18" s="89" t="s">
        <v>219</v>
      </c>
      <c r="E18" s="89">
        <v>1961</v>
      </c>
      <c r="F18" s="89" t="s">
        <v>140</v>
      </c>
      <c r="G18" s="89" t="s">
        <v>25</v>
      </c>
      <c r="H18" s="89">
        <v>17</v>
      </c>
      <c r="I18" s="90">
        <f>IF(H18="",0,(I$4/H18)*I$7)</f>
        <v>2.2000000000000002</v>
      </c>
      <c r="J18" s="89"/>
      <c r="K18" s="90">
        <f>IF(J18="",0,(K$4/J18)*K$7)</f>
        <v>0</v>
      </c>
      <c r="L18" s="89"/>
      <c r="M18" s="90">
        <f>IF(L18="",0,(M$4/L18)*M$7)</f>
        <v>0</v>
      </c>
      <c r="N18" s="89"/>
      <c r="O18" s="90">
        <f>IF(N18="",0,(O$4/N18)*O$7)</f>
        <v>0</v>
      </c>
      <c r="P18" s="89">
        <v>9</v>
      </c>
      <c r="Q18" s="90">
        <f>IF(P18="",0,(Q$4/P18)*Q$7)</f>
        <v>7.8000000000000007</v>
      </c>
      <c r="R18" s="89"/>
      <c r="S18" s="90">
        <f>IF(R18="",0,(S$4/R18)*S$7)</f>
        <v>0</v>
      </c>
      <c r="T18" s="89"/>
      <c r="U18" s="90">
        <f>IF(T18="",0,(U$4/T18)*U$7)</f>
        <v>0</v>
      </c>
      <c r="V18" s="89"/>
      <c r="W18" s="90">
        <f>IF(V18="",0,(W$4/V18)*W$7)</f>
        <v>0</v>
      </c>
      <c r="X18" s="89"/>
      <c r="Y18" s="90">
        <f>IF(X18="",0,(Y$4/X18)*Y$7)</f>
        <v>0</v>
      </c>
      <c r="Z18" s="89"/>
      <c r="AA18" s="90">
        <f>IF(Z18="",0,(AA$4/Z18)*AA$7)</f>
        <v>0</v>
      </c>
      <c r="AB18" s="89"/>
      <c r="AC18" s="90">
        <f>IF(AB18="",0,(AC$4/AB18)*AC$7)</f>
        <v>0</v>
      </c>
      <c r="AD18" s="163"/>
      <c r="AE18" s="90">
        <f>IF(AD18="",0,(AE$4/AD18)*AE$7)</f>
        <v>0</v>
      </c>
      <c r="AF18" s="90">
        <f>I18</f>
        <v>2.2000000000000002</v>
      </c>
      <c r="AG18" s="90">
        <f>K18</f>
        <v>0</v>
      </c>
      <c r="AH18" s="90">
        <f>M18</f>
        <v>0</v>
      </c>
      <c r="AI18" s="90">
        <f>O18</f>
        <v>0</v>
      </c>
      <c r="AJ18" s="90">
        <f>Q18</f>
        <v>7.8000000000000007</v>
      </c>
      <c r="AK18" s="90">
        <f>S18</f>
        <v>0</v>
      </c>
      <c r="AL18" s="90">
        <f>Tabella423[[#This Row],[Pti Rnk7]]</f>
        <v>0</v>
      </c>
      <c r="AM18" s="90">
        <f>Tabella423[[#This Row],[Pti Rnk8]]</f>
        <v>0</v>
      </c>
      <c r="AN18" s="90">
        <f>Tabella423[[#This Row],[Pti Rnk9]]</f>
        <v>0</v>
      </c>
      <c r="AO18" s="90">
        <f>Tabella423[[#This Row],[Pti Rnk10]]</f>
        <v>0</v>
      </c>
      <c r="AP18" s="90">
        <f>Tabella423[[#This Row],[Pti Rnk11]]</f>
        <v>0</v>
      </c>
      <c r="AQ18" s="90">
        <f>Tabella423[[#This Row],[Pti Rnk12]]</f>
        <v>0</v>
      </c>
      <c r="AR18" s="88">
        <f>SUMPRODUCT(LARGE(AF18:AQ18,{1;2;3;4;5;6}))</f>
        <v>10</v>
      </c>
      <c r="AS18" s="90">
        <v>4.3899999999999997</v>
      </c>
      <c r="AT18" s="121">
        <f>Tabella423[[#This Row],[25% PTI RNK 20/21]]+Tabella423[[#This Row],[PUNTI RANKING (best 6 results 21/22)]]</f>
        <v>14.39</v>
      </c>
    </row>
    <row r="19" spans="1:47" x14ac:dyDescent="0.25">
      <c r="A19" s="87">
        <f>A18+1</f>
        <v>11</v>
      </c>
      <c r="B19" s="147">
        <v>0</v>
      </c>
      <c r="C19" s="87" t="s">
        <v>92</v>
      </c>
      <c r="D19" s="87" t="s">
        <v>203</v>
      </c>
      <c r="E19" s="87">
        <v>2004</v>
      </c>
      <c r="F19" s="87" t="s">
        <v>139</v>
      </c>
      <c r="G19" s="87" t="s">
        <v>25</v>
      </c>
      <c r="H19" s="87">
        <v>7</v>
      </c>
      <c r="I19" s="88">
        <f>IF(H19="",0,(I$4/H19)*I$7)</f>
        <v>5.3428571428571425</v>
      </c>
      <c r="J19" s="87"/>
      <c r="K19" s="88">
        <f>IF(J19="",0,(K$4/J19)*K$7)</f>
        <v>0</v>
      </c>
      <c r="L19" s="87"/>
      <c r="M19" s="88">
        <f>IF(L19="",0,(M$4/L19)*M$7)</f>
        <v>0</v>
      </c>
      <c r="N19" s="87"/>
      <c r="O19" s="88">
        <f>IF(N19="",0,(O$4/N19)*O$7)</f>
        <v>0</v>
      </c>
      <c r="P19" s="87">
        <v>14</v>
      </c>
      <c r="Q19" s="88">
        <f>IF(P19="",0,(Q$4/P19)*Q$7)</f>
        <v>5.0142857142857151</v>
      </c>
      <c r="R19" s="87"/>
      <c r="S19" s="88">
        <f>IF(R19="",0,(S$4/R19)*S$7)</f>
        <v>0</v>
      </c>
      <c r="T19" s="87"/>
      <c r="U19" s="88">
        <f>IF(T19="",0,(U$4/T19)*U$7)</f>
        <v>0</v>
      </c>
      <c r="V19" s="87"/>
      <c r="W19" s="88">
        <f>IF(V19="",0,(W$4/V19)*W$7)</f>
        <v>0</v>
      </c>
      <c r="X19" s="87"/>
      <c r="Y19" s="88">
        <f>IF(X19="",0,(Y$4/X19)*Y$7)</f>
        <v>0</v>
      </c>
      <c r="Z19" s="87"/>
      <c r="AA19" s="88">
        <f>IF(Z19="",0,(AA$4/Z19)*AA$7)</f>
        <v>0</v>
      </c>
      <c r="AB19" s="87"/>
      <c r="AC19" s="88">
        <f>IF(AB19="",0,(AC$4/AB19)*AC$7)</f>
        <v>0</v>
      </c>
      <c r="AD19" s="147"/>
      <c r="AE19" s="88">
        <f>IF(AD19="",0,(AE$4/AD19)*AE$7)</f>
        <v>0</v>
      </c>
      <c r="AF19" s="88">
        <f>I19</f>
        <v>5.3428571428571425</v>
      </c>
      <c r="AG19" s="88">
        <f>K19</f>
        <v>0</v>
      </c>
      <c r="AH19" s="88">
        <f>M19</f>
        <v>0</v>
      </c>
      <c r="AI19" s="88">
        <f>O19</f>
        <v>0</v>
      </c>
      <c r="AJ19" s="88">
        <f>Q19</f>
        <v>5.0142857142857151</v>
      </c>
      <c r="AK19" s="88">
        <f>S19</f>
        <v>0</v>
      </c>
      <c r="AL19" s="88">
        <f>Tabella423[[#This Row],[Pti Rnk7]]</f>
        <v>0</v>
      </c>
      <c r="AM19" s="88">
        <f>Tabella423[[#This Row],[Pti Rnk8]]</f>
        <v>0</v>
      </c>
      <c r="AN19" s="88">
        <f>Tabella423[[#This Row],[Pti Rnk9]]</f>
        <v>0</v>
      </c>
      <c r="AO19" s="88">
        <f>Tabella423[[#This Row],[Pti Rnk10]]</f>
        <v>0</v>
      </c>
      <c r="AP19" s="88">
        <f>Tabella423[[#This Row],[Pti Rnk11]]</f>
        <v>0</v>
      </c>
      <c r="AQ19" s="88">
        <f>Tabella423[[#This Row],[Pti Rnk12]]</f>
        <v>0</v>
      </c>
      <c r="AR19" s="88">
        <f>SUMPRODUCT(LARGE(AF19:AQ19,{1;2;3;4;5;6}))</f>
        <v>10.357142857142858</v>
      </c>
      <c r="AS19" s="88">
        <v>2.4700000000000002</v>
      </c>
      <c r="AT19" s="120">
        <f>Tabella423[[#This Row],[25% PTI RNK 20/21]]+Tabella423[[#This Row],[PUNTI RANKING (best 6 results 21/22)]]</f>
        <v>12.827142857142858</v>
      </c>
    </row>
    <row r="20" spans="1:47" x14ac:dyDescent="0.25">
      <c r="A20" s="108">
        <f>A19+1</f>
        <v>12</v>
      </c>
      <c r="B20" s="113">
        <v>-2</v>
      </c>
      <c r="C20" s="108" t="s">
        <v>11</v>
      </c>
      <c r="D20" s="109" t="s">
        <v>187</v>
      </c>
      <c r="E20" s="109">
        <v>1987</v>
      </c>
      <c r="F20" s="108" t="s">
        <v>25</v>
      </c>
      <c r="G20" s="108" t="s">
        <v>26</v>
      </c>
      <c r="H20" s="108">
        <v>6</v>
      </c>
      <c r="I20" s="110">
        <f>IF(H20="",0,(I$4/H20)*I$7)</f>
        <v>6.2333333333333343</v>
      </c>
      <c r="J20" s="108"/>
      <c r="K20" s="110">
        <f>IF(J20="",0,(K$4/J20)*K$7)</f>
        <v>0</v>
      </c>
      <c r="L20" s="108"/>
      <c r="M20" s="110">
        <f>IF(L20="",0,(M$4/L20)*M$7)</f>
        <v>0</v>
      </c>
      <c r="N20" s="108"/>
      <c r="O20" s="110">
        <f>IF(N20="",0,(O$4/N20)*O$7)</f>
        <v>0</v>
      </c>
      <c r="P20" s="108">
        <v>15</v>
      </c>
      <c r="Q20" s="110">
        <f>IF(P20="",0,(Q$4/P20)*Q$7)</f>
        <v>4.6800000000000006</v>
      </c>
      <c r="R20" s="108"/>
      <c r="S20" s="110">
        <f>IF(R20="",0,(S$4/R20)*S$7)</f>
        <v>0</v>
      </c>
      <c r="T20" s="108"/>
      <c r="U20" s="110">
        <f>IF(T20="",0,(U$4/T20)*U$7)</f>
        <v>0</v>
      </c>
      <c r="V20" s="108"/>
      <c r="W20" s="110">
        <f>IF(V20="",0,(W$4/V20)*W$7)</f>
        <v>0</v>
      </c>
      <c r="X20" s="108"/>
      <c r="Y20" s="110">
        <f>IF(X20="",0,(Y$4/X20)*Y$7)</f>
        <v>0</v>
      </c>
      <c r="Z20" s="108"/>
      <c r="AA20" s="110">
        <f>IF(Z20="",0,(AA$4/Z20)*AA$7)</f>
        <v>0</v>
      </c>
      <c r="AB20" s="108"/>
      <c r="AC20" s="110">
        <f>IF(AB20="",0,(AC$4/AB20)*AC$7)</f>
        <v>0</v>
      </c>
      <c r="AD20" s="113"/>
      <c r="AE20" s="110">
        <f>IF(AD20="",0,(AE$4/AD20)*AE$7)</f>
        <v>0</v>
      </c>
      <c r="AF20" s="110">
        <f>I20</f>
        <v>6.2333333333333343</v>
      </c>
      <c r="AG20" s="110">
        <f>K20</f>
        <v>0</v>
      </c>
      <c r="AH20" s="110">
        <f>M20</f>
        <v>0</v>
      </c>
      <c r="AI20" s="110">
        <f>O20</f>
        <v>0</v>
      </c>
      <c r="AJ20" s="110">
        <f>Q20</f>
        <v>4.6800000000000006</v>
      </c>
      <c r="AK20" s="110">
        <f>S20</f>
        <v>0</v>
      </c>
      <c r="AL20" s="110">
        <f>Tabella423[[#This Row],[Pti Rnk7]]</f>
        <v>0</v>
      </c>
      <c r="AM20" s="110">
        <f>Tabella423[[#This Row],[Pti Rnk8]]</f>
        <v>0</v>
      </c>
      <c r="AN20" s="110">
        <f>Tabella423[[#This Row],[Pti Rnk9]]</f>
        <v>0</v>
      </c>
      <c r="AO20" s="110">
        <f>Tabella423[[#This Row],[Pti Rnk10]]</f>
        <v>0</v>
      </c>
      <c r="AP20" s="110">
        <f>Tabella423[[#This Row],[Pti Rnk11]]</f>
        <v>0</v>
      </c>
      <c r="AQ20" s="110">
        <f>Tabella423[[#This Row],[Pti Rnk12]]</f>
        <v>0</v>
      </c>
      <c r="AR20" s="88">
        <f>SUMPRODUCT(LARGE(AF20:AQ20,{1;2;3;4;5;6}))</f>
        <v>10.913333333333334</v>
      </c>
      <c r="AS20" s="110">
        <v>1.75</v>
      </c>
      <c r="AT20" s="122">
        <f>Tabella423[[#This Row],[25% PTI RNK 20/21]]+Tabella423[[#This Row],[PUNTI RANKING (best 6 results 21/22)]]</f>
        <v>12.663333333333334</v>
      </c>
    </row>
    <row r="21" spans="1:47" x14ac:dyDescent="0.25">
      <c r="A21" s="108">
        <f>A20+1</f>
        <v>13</v>
      </c>
      <c r="B21" s="113">
        <v>-2</v>
      </c>
      <c r="C21" s="87" t="s">
        <v>198</v>
      </c>
      <c r="D21" s="87" t="s">
        <v>161</v>
      </c>
      <c r="E21" s="87">
        <v>1974</v>
      </c>
      <c r="F21" s="87" t="s">
        <v>25</v>
      </c>
      <c r="G21" s="87" t="s">
        <v>25</v>
      </c>
      <c r="H21" s="87">
        <v>5</v>
      </c>
      <c r="I21" s="110">
        <f>IF(H21="",0,(I$4/H21)*I$7)</f>
        <v>7.48</v>
      </c>
      <c r="J21" s="108"/>
      <c r="K21" s="110">
        <f>IF(J21="",0,(K$4/J21)*K$7)</f>
        <v>0</v>
      </c>
      <c r="L21" s="108"/>
      <c r="M21" s="110">
        <f>IF(L21="",0,(M$4/L21)*M$7)</f>
        <v>0</v>
      </c>
      <c r="N21" s="108"/>
      <c r="O21" s="110">
        <f>IF(N21="",0,(O$4/N21)*O$7)</f>
        <v>0</v>
      </c>
      <c r="P21" s="108">
        <v>16</v>
      </c>
      <c r="Q21" s="110">
        <f>IF(P21="",0,(Q$4/P21)*Q$7)</f>
        <v>4.3875000000000002</v>
      </c>
      <c r="R21" s="108"/>
      <c r="S21" s="110">
        <f>IF(R21="",0,(S$4/R21)*S$7)</f>
        <v>0</v>
      </c>
      <c r="T21" s="108"/>
      <c r="U21" s="110">
        <f>IF(T21="",0,(U$4/T21)*U$7)</f>
        <v>0</v>
      </c>
      <c r="V21" s="108"/>
      <c r="W21" s="110">
        <f>IF(V21="",0,(W$4/V21)*W$7)</f>
        <v>0</v>
      </c>
      <c r="X21" s="108"/>
      <c r="Y21" s="110">
        <f>IF(X21="",0,(Y$4/X21)*Y$7)</f>
        <v>0</v>
      </c>
      <c r="Z21" s="108"/>
      <c r="AA21" s="110">
        <f>IF(Z21="",0,(AA$4/Z21)*AA$7)</f>
        <v>0</v>
      </c>
      <c r="AB21" s="108"/>
      <c r="AC21" s="110">
        <f>IF(AB21="",0,(AC$4/AB21)*AC$7)</f>
        <v>0</v>
      </c>
      <c r="AD21" s="113"/>
      <c r="AE21" s="110">
        <f>IF(AD21="",0,(AE$4/AD21)*AE$7)</f>
        <v>0</v>
      </c>
      <c r="AF21" s="110">
        <f>I21</f>
        <v>7.48</v>
      </c>
      <c r="AG21" s="110">
        <f>K21</f>
        <v>0</v>
      </c>
      <c r="AH21" s="110">
        <f>M21</f>
        <v>0</v>
      </c>
      <c r="AI21" s="110">
        <f>O21</f>
        <v>0</v>
      </c>
      <c r="AJ21" s="110">
        <f>Q21</f>
        <v>4.3875000000000002</v>
      </c>
      <c r="AK21" s="110">
        <f>S21</f>
        <v>0</v>
      </c>
      <c r="AL21" s="110">
        <f>Tabella423[[#This Row],[Pti Rnk7]]</f>
        <v>0</v>
      </c>
      <c r="AM21" s="110">
        <f>Tabella423[[#This Row],[Pti Rnk8]]</f>
        <v>0</v>
      </c>
      <c r="AN21" s="110">
        <f>Tabella423[[#This Row],[Pti Rnk9]]</f>
        <v>0</v>
      </c>
      <c r="AO21" s="110">
        <f>Tabella423[[#This Row],[Pti Rnk10]]</f>
        <v>0</v>
      </c>
      <c r="AP21" s="110">
        <f>Tabella423[[#This Row],[Pti Rnk11]]</f>
        <v>0</v>
      </c>
      <c r="AQ21" s="110">
        <f>Tabella423[[#This Row],[Pti Rnk12]]</f>
        <v>0</v>
      </c>
      <c r="AR21" s="88">
        <f>SUMPRODUCT(LARGE(AF21:AQ21,{1;2;3;4;5;6}))</f>
        <v>11.8675</v>
      </c>
      <c r="AS21" s="88">
        <v>0</v>
      </c>
      <c r="AT21" s="122">
        <f>Tabella423[[#This Row],[25% PTI RNK 20/21]]+Tabella423[[#This Row],[PUNTI RANKING (best 6 results 21/22)]]</f>
        <v>11.8675</v>
      </c>
    </row>
    <row r="22" spans="1:47" x14ac:dyDescent="0.25">
      <c r="A22" s="87">
        <f>A21+1</f>
        <v>14</v>
      </c>
      <c r="B22" s="147">
        <v>-1</v>
      </c>
      <c r="C22" s="87" t="s">
        <v>94</v>
      </c>
      <c r="D22" s="87" t="s">
        <v>159</v>
      </c>
      <c r="E22" s="87">
        <v>1953</v>
      </c>
      <c r="F22" s="87" t="s">
        <v>140</v>
      </c>
      <c r="G22" s="87" t="s">
        <v>25</v>
      </c>
      <c r="H22" s="87">
        <v>14</v>
      </c>
      <c r="I22" s="88">
        <f>IF(H22="",0,(I$4/H22)*I$7)</f>
        <v>2.6714285714285713</v>
      </c>
      <c r="J22" s="87"/>
      <c r="K22" s="88">
        <f>IF(J22="",0,(K$4/J22)*K$7)</f>
        <v>0</v>
      </c>
      <c r="L22" s="87"/>
      <c r="M22" s="88">
        <f>IF(L22="",0,(M$4/L22)*M$7)</f>
        <v>0</v>
      </c>
      <c r="N22" s="87"/>
      <c r="O22" s="88">
        <f>IF(N22="",0,(O$4/N22)*O$7)</f>
        <v>0</v>
      </c>
      <c r="P22" s="87">
        <v>24</v>
      </c>
      <c r="Q22" s="88">
        <f>IF(P22="",0,(Q$4/P22)*Q$7)</f>
        <v>2.9249999999999998</v>
      </c>
      <c r="R22" s="87"/>
      <c r="S22" s="88">
        <f>IF(R22="",0,(S$4/R22)*S$7)</f>
        <v>0</v>
      </c>
      <c r="T22" s="87"/>
      <c r="U22" s="88">
        <f>IF(T22="",0,(U$4/T22)*U$7)</f>
        <v>0</v>
      </c>
      <c r="V22" s="87">
        <v>4</v>
      </c>
      <c r="W22" s="88">
        <f>IF(V22="",0,(W$4/V22)*W$7)</f>
        <v>2.5</v>
      </c>
      <c r="X22" s="87"/>
      <c r="Y22" s="88">
        <f>IF(X22="",0,(Y$4/X22)*Y$7)</f>
        <v>0</v>
      </c>
      <c r="Z22" s="87"/>
      <c r="AA22" s="88">
        <f>IF(Z22="",0,(AA$4/Z22)*AA$7)</f>
        <v>0</v>
      </c>
      <c r="AB22" s="87"/>
      <c r="AC22" s="88">
        <f>IF(AB22="",0,(AC$4/AB22)*AC$7)</f>
        <v>0</v>
      </c>
      <c r="AD22" s="147">
        <v>9</v>
      </c>
      <c r="AE22" s="88">
        <f>IF(AD22="",0,(AE$4/AD22)*AE$7)</f>
        <v>1.5</v>
      </c>
      <c r="AF22" s="88">
        <f>I22</f>
        <v>2.6714285714285713</v>
      </c>
      <c r="AG22" s="88">
        <f>K22</f>
        <v>0</v>
      </c>
      <c r="AH22" s="88">
        <f>M22</f>
        <v>0</v>
      </c>
      <c r="AI22" s="88">
        <f>O22</f>
        <v>0</v>
      </c>
      <c r="AJ22" s="88">
        <f>Q22</f>
        <v>2.9249999999999998</v>
      </c>
      <c r="AK22" s="88">
        <f>S22</f>
        <v>0</v>
      </c>
      <c r="AL22" s="88">
        <f>Tabella423[[#This Row],[Pti Rnk7]]</f>
        <v>0</v>
      </c>
      <c r="AM22" s="88">
        <f>Tabella423[[#This Row],[Pti Rnk8]]</f>
        <v>2.5</v>
      </c>
      <c r="AN22" s="88">
        <f>Tabella423[[#This Row],[Pti Rnk9]]</f>
        <v>0</v>
      </c>
      <c r="AO22" s="88">
        <f>Tabella423[[#This Row],[Pti Rnk10]]</f>
        <v>0</v>
      </c>
      <c r="AP22" s="88">
        <f>Tabella423[[#This Row],[Pti Rnk11]]</f>
        <v>0</v>
      </c>
      <c r="AQ22" s="88">
        <f>Tabella423[[#This Row],[Pti Rnk12]]</f>
        <v>1.5</v>
      </c>
      <c r="AR22" s="88">
        <f>SUMPRODUCT(LARGE(AF22:AQ22,{1;2;3;4;5;6}))</f>
        <v>9.5964285714285715</v>
      </c>
      <c r="AS22" s="88">
        <v>1.32</v>
      </c>
      <c r="AT22" s="120">
        <f>Tabella423[[#This Row],[25% PTI RNK 20/21]]+Tabella423[[#This Row],[PUNTI RANKING (best 6 results 21/22)]]</f>
        <v>10.916428571428572</v>
      </c>
    </row>
    <row r="23" spans="1:47" x14ac:dyDescent="0.25">
      <c r="A23" s="108">
        <f>A22+1</f>
        <v>15</v>
      </c>
      <c r="B23" s="113">
        <v>-3</v>
      </c>
      <c r="C23" s="87" t="s">
        <v>205</v>
      </c>
      <c r="D23" s="87" t="s">
        <v>194</v>
      </c>
      <c r="E23" s="87">
        <v>1995</v>
      </c>
      <c r="F23" s="87" t="s">
        <v>145</v>
      </c>
      <c r="G23" s="87" t="s">
        <v>25</v>
      </c>
      <c r="H23" s="87">
        <v>8</v>
      </c>
      <c r="I23" s="110">
        <f>IF(H23="",0,(I$4/H23)*I$7)</f>
        <v>4.6750000000000007</v>
      </c>
      <c r="J23" s="108"/>
      <c r="K23" s="110">
        <f>IF(J23="",0,(K$4/J23)*K$7)</f>
        <v>0</v>
      </c>
      <c r="L23" s="108"/>
      <c r="M23" s="110">
        <f>IF(L23="",0,(M$4/L23)*M$7)</f>
        <v>0</v>
      </c>
      <c r="N23" s="108"/>
      <c r="O23" s="110">
        <f>IF(N23="",0,(O$4/N23)*O$7)</f>
        <v>0</v>
      </c>
      <c r="P23" s="108">
        <v>20</v>
      </c>
      <c r="Q23" s="110">
        <f>IF(P23="",0,(Q$4/P23)*Q$7)</f>
        <v>3.5100000000000002</v>
      </c>
      <c r="R23" s="108"/>
      <c r="S23" s="110">
        <f>IF(R23="",0,(S$4/R23)*S$7)</f>
        <v>0</v>
      </c>
      <c r="T23" s="108"/>
      <c r="U23" s="110">
        <f>IF(T23="",0,(U$4/T23)*U$7)</f>
        <v>0</v>
      </c>
      <c r="V23" s="108"/>
      <c r="W23" s="110">
        <f>IF(V23="",0,(W$4/V23)*W$7)</f>
        <v>0</v>
      </c>
      <c r="X23" s="108"/>
      <c r="Y23" s="110">
        <f>IF(X23="",0,(Y$4/X23)*Y$7)</f>
        <v>0</v>
      </c>
      <c r="Z23" s="108"/>
      <c r="AA23" s="110">
        <f>IF(Z23="",0,(AA$4/Z23)*AA$7)</f>
        <v>0</v>
      </c>
      <c r="AB23" s="108"/>
      <c r="AC23" s="110">
        <f>IF(AB23="",0,(AC$4/AB23)*AC$7)</f>
        <v>0</v>
      </c>
      <c r="AD23" s="113">
        <v>6</v>
      </c>
      <c r="AE23" s="110">
        <f>IF(AD23="",0,(AE$4/AD23)*AE$7)</f>
        <v>2.25</v>
      </c>
      <c r="AF23" s="110">
        <f>I23</f>
        <v>4.6750000000000007</v>
      </c>
      <c r="AG23" s="110">
        <f>K23</f>
        <v>0</v>
      </c>
      <c r="AH23" s="110">
        <f>M23</f>
        <v>0</v>
      </c>
      <c r="AI23" s="110">
        <f>O23</f>
        <v>0</v>
      </c>
      <c r="AJ23" s="110">
        <f>Q23</f>
        <v>3.5100000000000002</v>
      </c>
      <c r="AK23" s="110">
        <f>S23</f>
        <v>0</v>
      </c>
      <c r="AL23" s="110">
        <f>Tabella423[[#This Row],[Pti Rnk7]]</f>
        <v>0</v>
      </c>
      <c r="AM23" s="110">
        <f>Tabella423[[#This Row],[Pti Rnk8]]</f>
        <v>0</v>
      </c>
      <c r="AN23" s="110">
        <f>Tabella423[[#This Row],[Pti Rnk9]]</f>
        <v>0</v>
      </c>
      <c r="AO23" s="110">
        <f>Tabella423[[#This Row],[Pti Rnk10]]</f>
        <v>0</v>
      </c>
      <c r="AP23" s="110">
        <f>Tabella423[[#This Row],[Pti Rnk11]]</f>
        <v>0</v>
      </c>
      <c r="AQ23" s="110">
        <f>Tabella423[[#This Row],[Pti Rnk12]]</f>
        <v>2.25</v>
      </c>
      <c r="AR23" s="88">
        <f>SUMPRODUCT(LARGE(AF23:AQ23,{1;2;3;4;5;6}))</f>
        <v>10.435</v>
      </c>
      <c r="AS23" s="88">
        <v>0</v>
      </c>
      <c r="AT23" s="122">
        <f>Tabella423[[#This Row],[25% PTI RNK 20/21]]+Tabella423[[#This Row],[PUNTI RANKING (best 6 results 21/22)]]</f>
        <v>10.435</v>
      </c>
    </row>
    <row r="24" spans="1:47" x14ac:dyDescent="0.25">
      <c r="A24" s="108">
        <f>A23+1</f>
        <v>16</v>
      </c>
      <c r="B24" s="113">
        <v>-1</v>
      </c>
      <c r="C24" s="87" t="s">
        <v>206</v>
      </c>
      <c r="D24" s="87" t="s">
        <v>246</v>
      </c>
      <c r="E24" s="87">
        <v>1979</v>
      </c>
      <c r="F24" s="87" t="s">
        <v>25</v>
      </c>
      <c r="G24" s="87" t="s">
        <v>25</v>
      </c>
      <c r="H24" s="87">
        <v>9</v>
      </c>
      <c r="I24" s="110">
        <f>IF(H24="",0,(I$4/H24)*I$7)</f>
        <v>4.1555555555555559</v>
      </c>
      <c r="J24" s="108"/>
      <c r="K24" s="110">
        <f>IF(J24="",0,(K$4/J24)*K$7)</f>
        <v>0</v>
      </c>
      <c r="L24" s="108"/>
      <c r="M24" s="110">
        <f>IF(L24="",0,(M$4/L24)*M$7)</f>
        <v>0</v>
      </c>
      <c r="N24" s="108"/>
      <c r="O24" s="110">
        <f>IF(N24="",0,(O$4/N24)*O$7)</f>
        <v>0</v>
      </c>
      <c r="P24" s="108">
        <v>21</v>
      </c>
      <c r="Q24" s="110">
        <f>IF(P24="",0,(Q$4/P24)*Q$7)</f>
        <v>3.342857142857143</v>
      </c>
      <c r="R24" s="108"/>
      <c r="S24" s="110">
        <f>IF(R24="",0,(S$4/R24)*S$7)</f>
        <v>0</v>
      </c>
      <c r="T24" s="108"/>
      <c r="U24" s="110">
        <f>IF(T24="",0,(U$4/T24)*U$7)</f>
        <v>0</v>
      </c>
      <c r="V24" s="108"/>
      <c r="W24" s="110">
        <f>IF(V24="",0,(W$4/V24)*W$7)</f>
        <v>0</v>
      </c>
      <c r="X24" s="108"/>
      <c r="Y24" s="110">
        <f>IF(X24="",0,(Y$4/X24)*Y$7)</f>
        <v>0</v>
      </c>
      <c r="Z24" s="108"/>
      <c r="AA24" s="110">
        <f>IF(Z24="",0,(AA$4/Z24)*AA$7)</f>
        <v>0</v>
      </c>
      <c r="AB24" s="108"/>
      <c r="AC24" s="110">
        <f>IF(AB24="",0,(AC$4/AB24)*AC$7)</f>
        <v>0</v>
      </c>
      <c r="AD24" s="113">
        <v>7</v>
      </c>
      <c r="AE24" s="110">
        <f>IF(AD24="",0,(AE$4/AD24)*AE$7)</f>
        <v>1.9285714285714288</v>
      </c>
      <c r="AF24" s="110">
        <f>I24</f>
        <v>4.1555555555555559</v>
      </c>
      <c r="AG24" s="110">
        <f>K24</f>
        <v>0</v>
      </c>
      <c r="AH24" s="110">
        <f>M24</f>
        <v>0</v>
      </c>
      <c r="AI24" s="110">
        <f>O24</f>
        <v>0</v>
      </c>
      <c r="AJ24" s="110">
        <f>Q24</f>
        <v>3.342857142857143</v>
      </c>
      <c r="AK24" s="110">
        <f>S24</f>
        <v>0</v>
      </c>
      <c r="AL24" s="110">
        <f>Tabella423[[#This Row],[Pti Rnk7]]</f>
        <v>0</v>
      </c>
      <c r="AM24" s="110">
        <f>Tabella423[[#This Row],[Pti Rnk8]]</f>
        <v>0</v>
      </c>
      <c r="AN24" s="110">
        <f>Tabella423[[#This Row],[Pti Rnk9]]</f>
        <v>0</v>
      </c>
      <c r="AO24" s="110">
        <f>Tabella423[[#This Row],[Pti Rnk10]]</f>
        <v>0</v>
      </c>
      <c r="AP24" s="110">
        <f>Tabella423[[#This Row],[Pti Rnk11]]</f>
        <v>0</v>
      </c>
      <c r="AQ24" s="110">
        <f>Tabella423[[#This Row],[Pti Rnk12]]</f>
        <v>1.9285714285714288</v>
      </c>
      <c r="AR24" s="88">
        <f>SUMPRODUCT(LARGE(AF24:AQ24,{1;2;3;4;5;6}))</f>
        <v>9.4269841269841272</v>
      </c>
      <c r="AS24" s="88">
        <v>0</v>
      </c>
      <c r="AT24" s="122">
        <f>Tabella423[[#This Row],[25% PTI RNK 20/21]]+Tabella423[[#This Row],[PUNTI RANKING (best 6 results 21/22)]]</f>
        <v>9.4269841269841272</v>
      </c>
    </row>
    <row r="25" spans="1:47" x14ac:dyDescent="0.25">
      <c r="A25" s="108">
        <f>A24+1</f>
        <v>17</v>
      </c>
      <c r="B25" s="113">
        <v>1</v>
      </c>
      <c r="C25" s="87" t="s">
        <v>209</v>
      </c>
      <c r="D25" s="87" t="s">
        <v>210</v>
      </c>
      <c r="E25" s="87">
        <v>1993</v>
      </c>
      <c r="F25" s="87" t="s">
        <v>145</v>
      </c>
      <c r="G25" s="87" t="s">
        <v>25</v>
      </c>
      <c r="H25" s="87">
        <v>12</v>
      </c>
      <c r="I25" s="110">
        <f>IF(H25="",0,(I$4/H25)*I$7)</f>
        <v>3.1166666666666671</v>
      </c>
      <c r="J25" s="108"/>
      <c r="K25" s="110">
        <f>IF(J25="",0,(K$4/J25)*K$7)</f>
        <v>0</v>
      </c>
      <c r="L25" s="108"/>
      <c r="M25" s="110">
        <f>IF(L25="",0,(M$4/L25)*M$7)</f>
        <v>0</v>
      </c>
      <c r="N25" s="108"/>
      <c r="O25" s="110">
        <f>IF(N25="",0,(O$4/N25)*O$7)</f>
        <v>0</v>
      </c>
      <c r="P25" s="108">
        <v>22</v>
      </c>
      <c r="Q25" s="110">
        <f>IF(P25="",0,(Q$4/P25)*Q$7)</f>
        <v>3.1909090909090914</v>
      </c>
      <c r="R25" s="108"/>
      <c r="S25" s="110">
        <f>IF(R25="",0,(S$4/R25)*S$7)</f>
        <v>0</v>
      </c>
      <c r="T25" s="108"/>
      <c r="U25" s="110">
        <f>IF(T25="",0,(U$4/T25)*U$7)</f>
        <v>0</v>
      </c>
      <c r="V25" s="108"/>
      <c r="W25" s="110">
        <f>IF(V25="",0,(W$4/V25)*W$7)</f>
        <v>0</v>
      </c>
      <c r="X25" s="108"/>
      <c r="Y25" s="110">
        <f>IF(X25="",0,(Y$4/X25)*Y$7)</f>
        <v>0</v>
      </c>
      <c r="Z25" s="108"/>
      <c r="AA25" s="110">
        <f>IF(Z25="",0,(AA$4/Z25)*AA$7)</f>
        <v>0</v>
      </c>
      <c r="AB25" s="108"/>
      <c r="AC25" s="110">
        <f>IF(AB25="",0,(AC$4/AB25)*AC$7)</f>
        <v>0</v>
      </c>
      <c r="AD25" s="113">
        <v>9</v>
      </c>
      <c r="AE25" s="110">
        <f>IF(AD25="",0,(AE$4/AD25)*AE$7)</f>
        <v>1.5</v>
      </c>
      <c r="AF25" s="110">
        <f>I25</f>
        <v>3.1166666666666671</v>
      </c>
      <c r="AG25" s="110">
        <f>K25</f>
        <v>0</v>
      </c>
      <c r="AH25" s="110">
        <f>M25</f>
        <v>0</v>
      </c>
      <c r="AI25" s="110">
        <f>O25</f>
        <v>0</v>
      </c>
      <c r="AJ25" s="110">
        <f>Q25</f>
        <v>3.1909090909090914</v>
      </c>
      <c r="AK25" s="110">
        <f>S25</f>
        <v>0</v>
      </c>
      <c r="AL25" s="110">
        <f>Tabella423[[#This Row],[Pti Rnk7]]</f>
        <v>0</v>
      </c>
      <c r="AM25" s="110">
        <f>Tabella423[[#This Row],[Pti Rnk8]]</f>
        <v>0</v>
      </c>
      <c r="AN25" s="110">
        <f>Tabella423[[#This Row],[Pti Rnk9]]</f>
        <v>0</v>
      </c>
      <c r="AO25" s="110">
        <f>Tabella423[[#This Row],[Pti Rnk10]]</f>
        <v>0</v>
      </c>
      <c r="AP25" s="110">
        <f>Tabella423[[#This Row],[Pti Rnk11]]</f>
        <v>0</v>
      </c>
      <c r="AQ25" s="110">
        <f>Tabella423[[#This Row],[Pti Rnk12]]</f>
        <v>1.5</v>
      </c>
      <c r="AR25" s="88">
        <f>SUMPRODUCT(LARGE(AF25:AQ25,{1;2;3;4;5;6}))</f>
        <v>7.8075757575757585</v>
      </c>
      <c r="AS25" s="88">
        <v>0</v>
      </c>
      <c r="AT25" s="122">
        <f>Tabella423[[#This Row],[25% PTI RNK 20/21]]+Tabella423[[#This Row],[PUNTI RANKING (best 6 results 21/22)]]</f>
        <v>7.8075757575757585</v>
      </c>
    </row>
    <row r="26" spans="1:47" x14ac:dyDescent="0.25">
      <c r="A26" s="108">
        <f>A25+1</f>
        <v>18</v>
      </c>
      <c r="B26" s="113">
        <v>2</v>
      </c>
      <c r="C26" s="87" t="s">
        <v>199</v>
      </c>
      <c r="D26" s="87" t="s">
        <v>200</v>
      </c>
      <c r="E26" s="87">
        <v>1982</v>
      </c>
      <c r="F26" s="87" t="s">
        <v>25</v>
      </c>
      <c r="G26" s="87" t="s">
        <v>25</v>
      </c>
      <c r="H26" s="87">
        <v>17</v>
      </c>
      <c r="I26" s="110">
        <f>IF(H26="",0,(I$4/H26)*I$7)</f>
        <v>2.2000000000000002</v>
      </c>
      <c r="J26" s="108"/>
      <c r="K26" s="110">
        <f>IF(J26="",0,(K$4/J26)*K$7)</f>
        <v>0</v>
      </c>
      <c r="L26" s="108"/>
      <c r="M26" s="110">
        <f>IF(L26="",0,(M$4/L26)*M$7)</f>
        <v>0</v>
      </c>
      <c r="N26" s="108"/>
      <c r="O26" s="110">
        <f>IF(N26="",0,(O$4/N26)*O$7)</f>
        <v>0</v>
      </c>
      <c r="P26" s="108">
        <v>26</v>
      </c>
      <c r="Q26" s="110">
        <f>IF(P26="",0,(Q$4/P26)*Q$7)</f>
        <v>2.7</v>
      </c>
      <c r="R26" s="108"/>
      <c r="S26" s="110">
        <f>IF(R26="",0,(S$4/R26)*S$7)</f>
        <v>0</v>
      </c>
      <c r="T26" s="108"/>
      <c r="U26" s="110">
        <f>IF(T26="",0,(U$4/T26)*U$7)</f>
        <v>0</v>
      </c>
      <c r="V26" s="108">
        <v>5</v>
      </c>
      <c r="W26" s="110">
        <f>IF(V26="",0,(W$4/V26)*W$7)</f>
        <v>2</v>
      </c>
      <c r="X26" s="108"/>
      <c r="Y26" s="110">
        <f>IF(X26="",0,(Y$4/X26)*Y$7)</f>
        <v>0</v>
      </c>
      <c r="Z26" s="108"/>
      <c r="AA26" s="110">
        <f>IF(Z26="",0,(AA$4/Z26)*AA$7)</f>
        <v>0</v>
      </c>
      <c r="AB26" s="108"/>
      <c r="AC26" s="110">
        <f>IF(AB26="",0,(AC$4/AB26)*AC$7)</f>
        <v>0</v>
      </c>
      <c r="AD26" s="113"/>
      <c r="AE26" s="110">
        <f>IF(AD26="",0,(AE$4/AD26)*AE$7)</f>
        <v>0</v>
      </c>
      <c r="AF26" s="110">
        <f>I26</f>
        <v>2.2000000000000002</v>
      </c>
      <c r="AG26" s="110">
        <f>K26</f>
        <v>0</v>
      </c>
      <c r="AH26" s="110">
        <f>M26</f>
        <v>0</v>
      </c>
      <c r="AI26" s="110">
        <f>O26</f>
        <v>0</v>
      </c>
      <c r="AJ26" s="110">
        <f>Q26</f>
        <v>2.7</v>
      </c>
      <c r="AK26" s="110">
        <f>S26</f>
        <v>0</v>
      </c>
      <c r="AL26" s="110">
        <f>Tabella423[[#This Row],[Pti Rnk7]]</f>
        <v>0</v>
      </c>
      <c r="AM26" s="110">
        <f>Tabella423[[#This Row],[Pti Rnk8]]</f>
        <v>2</v>
      </c>
      <c r="AN26" s="110">
        <f>Tabella423[[#This Row],[Pti Rnk9]]</f>
        <v>0</v>
      </c>
      <c r="AO26" s="110">
        <f>Tabella423[[#This Row],[Pti Rnk10]]</f>
        <v>0</v>
      </c>
      <c r="AP26" s="110">
        <f>Tabella423[[#This Row],[Pti Rnk11]]</f>
        <v>0</v>
      </c>
      <c r="AQ26" s="110">
        <f>Tabella423[[#This Row],[Pti Rnk12]]</f>
        <v>0</v>
      </c>
      <c r="AR26" s="88">
        <f>SUMPRODUCT(LARGE(AF26:AQ26,{1;2;3;4;5;6}))</f>
        <v>6.9</v>
      </c>
      <c r="AS26" s="88">
        <v>0</v>
      </c>
      <c r="AT26" s="122">
        <f>Tabella423[[#This Row],[25% PTI RNK 20/21]]+Tabella423[[#This Row],[PUNTI RANKING (best 6 results 21/22)]]</f>
        <v>6.9</v>
      </c>
    </row>
    <row r="27" spans="1:47" x14ac:dyDescent="0.25">
      <c r="A27" s="87">
        <f>A26+1</f>
        <v>19</v>
      </c>
      <c r="B27" s="147">
        <v>-3</v>
      </c>
      <c r="C27" s="87" t="s">
        <v>227</v>
      </c>
      <c r="D27" s="87" t="s">
        <v>165</v>
      </c>
      <c r="E27" s="87">
        <v>2001</v>
      </c>
      <c r="F27" s="87" t="s">
        <v>145</v>
      </c>
      <c r="G27" s="87" t="s">
        <v>26</v>
      </c>
      <c r="H27" s="87"/>
      <c r="I27" s="88">
        <f>IF(H27="",0,(I$4/H27)*I$7)</f>
        <v>0</v>
      </c>
      <c r="J27" s="87"/>
      <c r="K27" s="88">
        <f>IF(J27="",0,(K$4/J27)*K$7)</f>
        <v>0</v>
      </c>
      <c r="L27" s="87"/>
      <c r="M27" s="88">
        <f>IF(L27="",0,(M$4/L27)*M$7)</f>
        <v>0</v>
      </c>
      <c r="N27" s="87"/>
      <c r="O27" s="88">
        <f>IF(N27="",0,(O$4/N27)*O$7)</f>
        <v>0</v>
      </c>
      <c r="P27" s="87"/>
      <c r="Q27" s="88">
        <f>IF(P27="",0,(Q$4/P27)*Q$7)</f>
        <v>0</v>
      </c>
      <c r="R27" s="87"/>
      <c r="S27" s="88">
        <f>IF(R27="",0,(S$4/R27)*S$7)</f>
        <v>0</v>
      </c>
      <c r="T27" s="87">
        <v>5</v>
      </c>
      <c r="U27" s="88">
        <f>IF(T27="",0,(U$4/T27)*U$7)</f>
        <v>5.28</v>
      </c>
      <c r="V27" s="87"/>
      <c r="W27" s="88">
        <f>IF(V27="",0,(W$4/V27)*W$7)</f>
        <v>0</v>
      </c>
      <c r="X27" s="87"/>
      <c r="Y27" s="88">
        <f>IF(X27="",0,(Y$4/X27)*Y$7)</f>
        <v>0</v>
      </c>
      <c r="Z27" s="87"/>
      <c r="AA27" s="88">
        <f>IF(Z27="",0,(AA$4/Z27)*AA$7)</f>
        <v>0</v>
      </c>
      <c r="AB27" s="87"/>
      <c r="AC27" s="88">
        <f>IF(AB27="",0,(AC$4/AB27)*AC$7)</f>
        <v>0</v>
      </c>
      <c r="AD27" s="147"/>
      <c r="AE27" s="88">
        <f>IF(AD27="",0,(AE$4/AD27)*AE$7)</f>
        <v>0</v>
      </c>
      <c r="AF27" s="88">
        <f>I27</f>
        <v>0</v>
      </c>
      <c r="AG27" s="88">
        <f>K27</f>
        <v>0</v>
      </c>
      <c r="AH27" s="88">
        <f>M27</f>
        <v>0</v>
      </c>
      <c r="AI27" s="88">
        <f>O27</f>
        <v>0</v>
      </c>
      <c r="AJ27" s="88">
        <f>Q27</f>
        <v>0</v>
      </c>
      <c r="AK27" s="88">
        <f>S27</f>
        <v>0</v>
      </c>
      <c r="AL27" s="88">
        <f>Tabella423[[#This Row],[Pti Rnk7]]</f>
        <v>5.28</v>
      </c>
      <c r="AM27" s="88">
        <f>Tabella423[[#This Row],[Pti Rnk8]]</f>
        <v>0</v>
      </c>
      <c r="AN27" s="88">
        <f>Tabella423[[#This Row],[Pti Rnk9]]</f>
        <v>0</v>
      </c>
      <c r="AO27" s="88">
        <f>Tabella423[[#This Row],[Pti Rnk10]]</f>
        <v>0</v>
      </c>
      <c r="AP27" s="88">
        <f>Tabella423[[#This Row],[Pti Rnk11]]</f>
        <v>0</v>
      </c>
      <c r="AQ27" s="88">
        <f>Tabella423[[#This Row],[Pti Rnk12]]</f>
        <v>0</v>
      </c>
      <c r="AR27" s="88">
        <f>SUMPRODUCT(LARGE(AF27:AQ27,{1;2;3;4;5;6}))</f>
        <v>5.28</v>
      </c>
      <c r="AS27" s="88">
        <v>0.92</v>
      </c>
      <c r="AT27" s="120">
        <f>Tabella423[[#This Row],[25% PTI RNK 20/21]]+Tabella423[[#This Row],[PUNTI RANKING (best 6 results 21/22)]]</f>
        <v>6.2</v>
      </c>
    </row>
    <row r="28" spans="1:47" x14ac:dyDescent="0.25">
      <c r="A28" s="87">
        <f>A27+1</f>
        <v>20</v>
      </c>
      <c r="B28" s="147">
        <v>-3</v>
      </c>
      <c r="C28" s="87" t="s">
        <v>97</v>
      </c>
      <c r="D28" s="87" t="s">
        <v>168</v>
      </c>
      <c r="E28" s="87">
        <v>1959</v>
      </c>
      <c r="F28" s="87" t="s">
        <v>140</v>
      </c>
      <c r="G28" s="87" t="s">
        <v>26</v>
      </c>
      <c r="H28" s="87"/>
      <c r="I28" s="88">
        <f>IF(H28="",0,(I$4/H28)*I$7)</f>
        <v>0</v>
      </c>
      <c r="J28" s="87"/>
      <c r="K28" s="88">
        <f>IF(J28="",0,(K$4/J28)*K$7)</f>
        <v>0</v>
      </c>
      <c r="L28" s="87"/>
      <c r="M28" s="88">
        <f>IF(L28="",0,(M$4/L28)*M$7)</f>
        <v>0</v>
      </c>
      <c r="N28" s="87"/>
      <c r="O28" s="88">
        <f>IF(N28="",0,(O$4/N28)*O$7)</f>
        <v>0</v>
      </c>
      <c r="P28" s="87"/>
      <c r="Q28" s="88">
        <f>IF(P28="",0,(Q$4/P28)*Q$7)</f>
        <v>0</v>
      </c>
      <c r="R28" s="87"/>
      <c r="S28" s="88">
        <f>IF(R28="",0,(S$4/R28)*S$7)</f>
        <v>0</v>
      </c>
      <c r="T28" s="87">
        <v>6</v>
      </c>
      <c r="U28" s="88">
        <f>IF(T28="",0,(U$4/T28)*U$7)</f>
        <v>4.4000000000000004</v>
      </c>
      <c r="V28" s="87"/>
      <c r="W28" s="88">
        <f>IF(V28="",0,(W$4/V28)*W$7)</f>
        <v>0</v>
      </c>
      <c r="X28" s="87"/>
      <c r="Y28" s="88">
        <f>IF(X28="",0,(Y$4/X28)*Y$7)</f>
        <v>0</v>
      </c>
      <c r="Z28" s="87"/>
      <c r="AA28" s="88">
        <f>IF(Z28="",0,(AA$4/Z28)*AA$7)</f>
        <v>0</v>
      </c>
      <c r="AB28" s="87"/>
      <c r="AC28" s="88">
        <f>IF(AB28="",0,(AC$4/AB28)*AC$7)</f>
        <v>0</v>
      </c>
      <c r="AD28" s="147"/>
      <c r="AE28" s="88">
        <f>IF(AD28="",0,(AE$4/AD28)*AE$7)</f>
        <v>0</v>
      </c>
      <c r="AF28" s="88">
        <f>I28</f>
        <v>0</v>
      </c>
      <c r="AG28" s="88">
        <f>K28</f>
        <v>0</v>
      </c>
      <c r="AH28" s="88">
        <f>M28</f>
        <v>0</v>
      </c>
      <c r="AI28" s="88">
        <f>O28</f>
        <v>0</v>
      </c>
      <c r="AJ28" s="88">
        <f>Q28</f>
        <v>0</v>
      </c>
      <c r="AK28" s="88">
        <f>S28</f>
        <v>0</v>
      </c>
      <c r="AL28" s="88">
        <f>Tabella423[[#This Row],[Pti Rnk7]]</f>
        <v>4.4000000000000004</v>
      </c>
      <c r="AM28" s="88">
        <f>Tabella423[[#This Row],[Pti Rnk8]]</f>
        <v>0</v>
      </c>
      <c r="AN28" s="88">
        <f>Tabella423[[#This Row],[Pti Rnk9]]</f>
        <v>0</v>
      </c>
      <c r="AO28" s="88">
        <f>Tabella423[[#This Row],[Pti Rnk10]]</f>
        <v>0</v>
      </c>
      <c r="AP28" s="88">
        <f>Tabella423[[#This Row],[Pti Rnk11]]</f>
        <v>0</v>
      </c>
      <c r="AQ28" s="88">
        <f>Tabella423[[#This Row],[Pti Rnk12]]</f>
        <v>0</v>
      </c>
      <c r="AR28" s="88">
        <f>SUMPRODUCT(LARGE(AF28:AQ28,{1;2;3;4;5;6}))</f>
        <v>4.4000000000000004</v>
      </c>
      <c r="AS28" s="88">
        <v>1.17</v>
      </c>
      <c r="AT28" s="120">
        <f>Tabella423[[#This Row],[25% PTI RNK 20/21]]+Tabella423[[#This Row],[PUNTI RANKING (best 6 results 21/22)]]</f>
        <v>5.57</v>
      </c>
    </row>
    <row r="29" spans="1:47" x14ac:dyDescent="0.25">
      <c r="A29" s="108">
        <f>A28+1</f>
        <v>21</v>
      </c>
      <c r="B29" s="113">
        <v>4</v>
      </c>
      <c r="C29" s="87" t="s">
        <v>211</v>
      </c>
      <c r="D29" s="87" t="s">
        <v>178</v>
      </c>
      <c r="E29" s="87">
        <v>2007</v>
      </c>
      <c r="F29" s="87" t="s">
        <v>139</v>
      </c>
      <c r="G29" s="87" t="s">
        <v>25</v>
      </c>
      <c r="H29" s="87">
        <v>17</v>
      </c>
      <c r="I29" s="110">
        <f>IF(H29="",0,(I$4/H29)*I$7)</f>
        <v>2.2000000000000002</v>
      </c>
      <c r="J29" s="108"/>
      <c r="K29" s="110">
        <f>IF(J29="",0,(K$4/J29)*K$7)</f>
        <v>0</v>
      </c>
      <c r="L29" s="108"/>
      <c r="M29" s="110">
        <f>IF(L29="",0,(M$4/L29)*M$7)</f>
        <v>0</v>
      </c>
      <c r="N29" s="108"/>
      <c r="O29" s="110">
        <f>IF(N29="",0,(O$4/N29)*O$7)</f>
        <v>0</v>
      </c>
      <c r="P29" s="108">
        <v>23</v>
      </c>
      <c r="Q29" s="110">
        <f>IF(P29="",0,(Q$4/P29)*Q$7)</f>
        <v>3.0521739130434784</v>
      </c>
      <c r="R29" s="108"/>
      <c r="S29" s="110">
        <f>IF(R29="",0,(S$4/R29)*S$7)</f>
        <v>0</v>
      </c>
      <c r="T29" s="108"/>
      <c r="U29" s="110">
        <f>IF(T29="",0,(U$4/T29)*U$7)</f>
        <v>0</v>
      </c>
      <c r="V29" s="108"/>
      <c r="W29" s="110">
        <f>IF(V29="",0,(W$4/V29)*W$7)</f>
        <v>0</v>
      </c>
      <c r="X29" s="108"/>
      <c r="Y29" s="110">
        <f>IF(X29="",0,(Y$4/X29)*Y$7)</f>
        <v>0</v>
      </c>
      <c r="Z29" s="108"/>
      <c r="AA29" s="110">
        <f>IF(Z29="",0,(AA$4/Z29)*AA$7)</f>
        <v>0</v>
      </c>
      <c r="AB29" s="108"/>
      <c r="AC29" s="110">
        <f>IF(AB29="",0,(AC$4/AB29)*AC$7)</f>
        <v>0</v>
      </c>
      <c r="AD29" s="113"/>
      <c r="AE29" s="110">
        <f>IF(AD29="",0,(AE$4/AD29)*AE$7)</f>
        <v>0</v>
      </c>
      <c r="AF29" s="110">
        <f>I29</f>
        <v>2.2000000000000002</v>
      </c>
      <c r="AG29" s="110">
        <f>K29</f>
        <v>0</v>
      </c>
      <c r="AH29" s="110">
        <f>M29</f>
        <v>0</v>
      </c>
      <c r="AI29" s="110">
        <f>O29</f>
        <v>0</v>
      </c>
      <c r="AJ29" s="110">
        <f>Q29</f>
        <v>3.0521739130434784</v>
      </c>
      <c r="AK29" s="110">
        <f>S29</f>
        <v>0</v>
      </c>
      <c r="AL29" s="110">
        <f>Tabella423[[#This Row],[Pti Rnk7]]</f>
        <v>0</v>
      </c>
      <c r="AM29" s="110">
        <f>Tabella423[[#This Row],[Pti Rnk8]]</f>
        <v>0</v>
      </c>
      <c r="AN29" s="110">
        <f>Tabella423[[#This Row],[Pti Rnk9]]</f>
        <v>0</v>
      </c>
      <c r="AO29" s="110">
        <f>Tabella423[[#This Row],[Pti Rnk10]]</f>
        <v>0</v>
      </c>
      <c r="AP29" s="110">
        <f>Tabella423[[#This Row],[Pti Rnk11]]</f>
        <v>0</v>
      </c>
      <c r="AQ29" s="110">
        <f>Tabella423[[#This Row],[Pti Rnk12]]</f>
        <v>0</v>
      </c>
      <c r="AR29" s="88">
        <f>SUMPRODUCT(LARGE(AF29:AQ29,{1;2;3;4;5;6}))</f>
        <v>5.2521739130434781</v>
      </c>
      <c r="AS29" s="88">
        <v>0</v>
      </c>
      <c r="AT29" s="122">
        <f>Tabella423[[#This Row],[25% PTI RNK 20/21]]+Tabella423[[#This Row],[PUNTI RANKING (best 6 results 21/22)]]</f>
        <v>5.2521739130434781</v>
      </c>
    </row>
    <row r="30" spans="1:47" x14ac:dyDescent="0.25">
      <c r="A30" s="87">
        <f>A29+1</f>
        <v>22</v>
      </c>
      <c r="B30" s="147">
        <v>-3</v>
      </c>
      <c r="C30" s="108" t="s">
        <v>177</v>
      </c>
      <c r="D30" s="109" t="s">
        <v>169</v>
      </c>
      <c r="E30" s="109">
        <v>1963</v>
      </c>
      <c r="F30" s="108" t="s">
        <v>138</v>
      </c>
      <c r="G30" s="108" t="s">
        <v>25</v>
      </c>
      <c r="H30" s="108"/>
      <c r="I30" s="110">
        <f>IF(H30="",0,(I$4/H30)*I$7)</f>
        <v>0</v>
      </c>
      <c r="J30" s="108"/>
      <c r="K30" s="110">
        <f>IF(J30="",0,(K$4/J30)*K$7)</f>
        <v>0</v>
      </c>
      <c r="L30" s="108"/>
      <c r="M30" s="110">
        <f>IF(L30="",0,(M$4/L30)*M$7)</f>
        <v>0</v>
      </c>
      <c r="N30" s="108"/>
      <c r="O30" s="90">
        <f>IF(N30="",0,(O$4/N30)*O$7)</f>
        <v>0</v>
      </c>
      <c r="P30" s="108"/>
      <c r="Q30" s="110">
        <f>IF(P30="",0,(Q$4/P30)*Q$7)</f>
        <v>0</v>
      </c>
      <c r="R30" s="108"/>
      <c r="S30" s="110">
        <f>IF(R30="",0,(S$4/R30)*S$7)</f>
        <v>0</v>
      </c>
      <c r="T30" s="108">
        <v>7</v>
      </c>
      <c r="U30" s="110">
        <f>IF(T30="",0,(U$4/T30)*U$7)</f>
        <v>3.7714285714285714</v>
      </c>
      <c r="V30" s="108"/>
      <c r="W30" s="110">
        <f>IF(V30="",0,(W$4/V30)*W$7)</f>
        <v>0</v>
      </c>
      <c r="X30" s="108"/>
      <c r="Y30" s="110">
        <f>IF(X30="",0,(Y$4/X30)*Y$7)</f>
        <v>0</v>
      </c>
      <c r="Z30" s="108"/>
      <c r="AA30" s="110">
        <f>IF(Z30="",0,(AA$4/Z30)*AA$7)</f>
        <v>0</v>
      </c>
      <c r="AB30" s="108"/>
      <c r="AC30" s="110">
        <f>IF(AB30="",0,(AC$4/AB30)*AC$7)</f>
        <v>0</v>
      </c>
      <c r="AD30" s="113"/>
      <c r="AE30" s="110">
        <f>IF(AD30="",0,(AE$4/AD30)*AE$7)</f>
        <v>0</v>
      </c>
      <c r="AF30" s="110">
        <f>I30</f>
        <v>0</v>
      </c>
      <c r="AG30" s="110">
        <f>K30</f>
        <v>0</v>
      </c>
      <c r="AH30" s="110">
        <f>M30</f>
        <v>0</v>
      </c>
      <c r="AI30" s="110">
        <f>O30</f>
        <v>0</v>
      </c>
      <c r="AJ30" s="110">
        <f>Q30</f>
        <v>0</v>
      </c>
      <c r="AK30" s="110">
        <f>S30</f>
        <v>0</v>
      </c>
      <c r="AL30" s="110">
        <f>Tabella423[[#This Row],[Pti Rnk7]]</f>
        <v>3.7714285714285714</v>
      </c>
      <c r="AM30" s="110">
        <f>Tabella423[[#This Row],[Pti Rnk8]]</f>
        <v>0</v>
      </c>
      <c r="AN30" s="110">
        <f>Tabella423[[#This Row],[Pti Rnk9]]</f>
        <v>0</v>
      </c>
      <c r="AO30" s="110">
        <f>Tabella423[[#This Row],[Pti Rnk10]]</f>
        <v>0</v>
      </c>
      <c r="AP30" s="110">
        <f>Tabella423[[#This Row],[Pti Rnk11]]</f>
        <v>0</v>
      </c>
      <c r="AQ30" s="110">
        <f>Tabella423[[#This Row],[Pti Rnk12]]</f>
        <v>0</v>
      </c>
      <c r="AR30" s="88">
        <f>SUMPRODUCT(LARGE(AF30:AQ30,{1;2;3;4;5;6}))</f>
        <v>3.7714285714285714</v>
      </c>
      <c r="AS30" s="92">
        <v>0.8</v>
      </c>
      <c r="AT30" s="122">
        <f>Tabella423[[#This Row],[25% PTI RNK 20/21]]+Tabella423[[#This Row],[PUNTI RANKING (best 6 results 21/22)]]</f>
        <v>4.5714285714285712</v>
      </c>
    </row>
    <row r="31" spans="1:47" x14ac:dyDescent="0.25">
      <c r="A31" s="108">
        <f>A30+1</f>
        <v>23</v>
      </c>
      <c r="B31" s="149">
        <v>0</v>
      </c>
      <c r="C31" s="87" t="s">
        <v>215</v>
      </c>
      <c r="D31" s="87" t="s">
        <v>216</v>
      </c>
      <c r="E31" s="87">
        <v>1966</v>
      </c>
      <c r="F31" s="87" t="s">
        <v>138</v>
      </c>
      <c r="G31" s="87" t="s">
        <v>26</v>
      </c>
      <c r="H31" s="87"/>
      <c r="I31" s="110">
        <f>IF(H31="",0,(I$4/H31)*I$7)</f>
        <v>0</v>
      </c>
      <c r="J31" s="108"/>
      <c r="K31" s="110">
        <f>IF(J31="",0,(K$4/J31)*K$7)</f>
        <v>0</v>
      </c>
      <c r="L31" s="108"/>
      <c r="M31" s="110">
        <f>IF(L31="",0,(M$4/L31)*M$7)</f>
        <v>0</v>
      </c>
      <c r="N31" s="108"/>
      <c r="O31" s="110">
        <f>IF(N31="",0,(O$4/N31)*O$7)</f>
        <v>0</v>
      </c>
      <c r="P31" s="108">
        <v>17</v>
      </c>
      <c r="Q31" s="110">
        <f>IF(P31="",0,(Q$4/P31)*Q$7)</f>
        <v>4.1294117647058828</v>
      </c>
      <c r="R31" s="108"/>
      <c r="S31" s="110">
        <f>IF(R31="",0,(S$4/R31)*S$7)</f>
        <v>0</v>
      </c>
      <c r="T31" s="108"/>
      <c r="U31" s="110">
        <f>IF(T31="",0,(U$4/T31)*U$7)</f>
        <v>0</v>
      </c>
      <c r="V31" s="108"/>
      <c r="W31" s="110">
        <f>IF(V31="",0,(W$4/V31)*W$7)</f>
        <v>0</v>
      </c>
      <c r="X31" s="108"/>
      <c r="Y31" s="110">
        <f>IF(X31="",0,(Y$4/X31)*Y$7)</f>
        <v>0</v>
      </c>
      <c r="Z31" s="108"/>
      <c r="AA31" s="110">
        <f>IF(Z31="",0,(AA$4/Z31)*AA$7)</f>
        <v>0</v>
      </c>
      <c r="AB31" s="108"/>
      <c r="AC31" s="110">
        <f>IF(AB31="",0,(AC$4/AB31)*AC$7)</f>
        <v>0</v>
      </c>
      <c r="AD31" s="113"/>
      <c r="AE31" s="110">
        <f>IF(AD31="",0,(AE$4/AD31)*AE$7)</f>
        <v>0</v>
      </c>
      <c r="AF31" s="110">
        <f>I31</f>
        <v>0</v>
      </c>
      <c r="AG31" s="110">
        <f>K31</f>
        <v>0</v>
      </c>
      <c r="AH31" s="110">
        <f>M31</f>
        <v>0</v>
      </c>
      <c r="AI31" s="110">
        <f>O31</f>
        <v>0</v>
      </c>
      <c r="AJ31" s="110">
        <f>Q31</f>
        <v>4.1294117647058828</v>
      </c>
      <c r="AK31" s="110">
        <f>S31</f>
        <v>0</v>
      </c>
      <c r="AL31" s="110">
        <f>Tabella423[[#This Row],[Pti Rnk7]]</f>
        <v>0</v>
      </c>
      <c r="AM31" s="110">
        <f>Tabella423[[#This Row],[Pti Rnk8]]</f>
        <v>0</v>
      </c>
      <c r="AN31" s="110">
        <f>Tabella423[[#This Row],[Pti Rnk9]]</f>
        <v>0</v>
      </c>
      <c r="AO31" s="110">
        <f>Tabella423[[#This Row],[Pti Rnk10]]</f>
        <v>0</v>
      </c>
      <c r="AP31" s="110">
        <f>Tabella423[[#This Row],[Pti Rnk11]]</f>
        <v>0</v>
      </c>
      <c r="AQ31" s="110">
        <f>Tabella423[[#This Row],[Pti Rnk12]]</f>
        <v>0</v>
      </c>
      <c r="AR31" s="88">
        <f>SUMPRODUCT(LARGE(AF31:AQ31,{1;2;3;4;5;6}))</f>
        <v>4.1294117647058828</v>
      </c>
      <c r="AS31" s="88">
        <v>0</v>
      </c>
      <c r="AT31" s="122">
        <f>Tabella423[[#This Row],[25% PTI RNK 20/21]]+Tabella423[[#This Row],[PUNTI RANKING (best 6 results 21/22)]]</f>
        <v>4.1294117647058828</v>
      </c>
    </row>
    <row r="32" spans="1:47" x14ac:dyDescent="0.25">
      <c r="A32" s="108">
        <f>A31+1</f>
        <v>24</v>
      </c>
      <c r="B32" s="113">
        <v>0</v>
      </c>
      <c r="C32" s="87" t="s">
        <v>217</v>
      </c>
      <c r="D32" s="87" t="s">
        <v>218</v>
      </c>
      <c r="E32" s="87">
        <v>2005</v>
      </c>
      <c r="F32" s="87" t="s">
        <v>139</v>
      </c>
      <c r="G32" s="87" t="s">
        <v>25</v>
      </c>
      <c r="H32" s="87"/>
      <c r="I32" s="110">
        <f>IF(H32="",0,(I$4/H32)*I$7)</f>
        <v>0</v>
      </c>
      <c r="J32" s="108"/>
      <c r="K32" s="110">
        <f>IF(J32="",0,(K$4/J32)*K$7)</f>
        <v>0</v>
      </c>
      <c r="L32" s="108"/>
      <c r="M32" s="110">
        <f>IF(L32="",0,(M$4/L32)*M$7)</f>
        <v>0</v>
      </c>
      <c r="N32" s="108"/>
      <c r="O32" s="110">
        <f>IF(N32="",0,(O$4/N32)*O$7)</f>
        <v>0</v>
      </c>
      <c r="P32" s="108">
        <v>18</v>
      </c>
      <c r="Q32" s="110">
        <f>IF(P32="",0,(Q$4/P32)*Q$7)</f>
        <v>3.9000000000000004</v>
      </c>
      <c r="R32" s="108"/>
      <c r="S32" s="110">
        <f>IF(R32="",0,(S$4/R32)*S$7)</f>
        <v>0</v>
      </c>
      <c r="T32" s="108"/>
      <c r="U32" s="110">
        <f>IF(T32="",0,(U$4/T32)*U$7)</f>
        <v>0</v>
      </c>
      <c r="V32" s="108"/>
      <c r="W32" s="110">
        <f>IF(V32="",0,(W$4/V32)*W$7)</f>
        <v>0</v>
      </c>
      <c r="X32" s="108"/>
      <c r="Y32" s="110">
        <f>IF(X32="",0,(Y$4/X32)*Y$7)</f>
        <v>0</v>
      </c>
      <c r="Z32" s="108"/>
      <c r="AA32" s="110">
        <f>IF(Z32="",0,(AA$4/Z32)*AA$7)</f>
        <v>0</v>
      </c>
      <c r="AB32" s="108"/>
      <c r="AC32" s="110">
        <f>IF(AB32="",0,(AC$4/AB32)*AC$7)</f>
        <v>0</v>
      </c>
      <c r="AD32" s="113"/>
      <c r="AE32" s="110">
        <f>IF(AD32="",0,(AE$4/AD32)*AE$7)</f>
        <v>0</v>
      </c>
      <c r="AF32" s="110">
        <f>I32</f>
        <v>0</v>
      </c>
      <c r="AG32" s="110">
        <f>K32</f>
        <v>0</v>
      </c>
      <c r="AH32" s="110">
        <f>M32</f>
        <v>0</v>
      </c>
      <c r="AI32" s="110">
        <f>O32</f>
        <v>0</v>
      </c>
      <c r="AJ32" s="110">
        <f>Q32</f>
        <v>3.9000000000000004</v>
      </c>
      <c r="AK32" s="110">
        <f>S32</f>
        <v>0</v>
      </c>
      <c r="AL32" s="110">
        <f>Tabella423[[#This Row],[Pti Rnk7]]</f>
        <v>0</v>
      </c>
      <c r="AM32" s="110">
        <f>Tabella423[[#This Row],[Pti Rnk8]]</f>
        <v>0</v>
      </c>
      <c r="AN32" s="110">
        <f>Tabella423[[#This Row],[Pti Rnk9]]</f>
        <v>0</v>
      </c>
      <c r="AO32" s="110">
        <f>Tabella423[[#This Row],[Pti Rnk10]]</f>
        <v>0</v>
      </c>
      <c r="AP32" s="110">
        <f>Tabella423[[#This Row],[Pti Rnk11]]</f>
        <v>0</v>
      </c>
      <c r="AQ32" s="110">
        <f>Tabella423[[#This Row],[Pti Rnk12]]</f>
        <v>0</v>
      </c>
      <c r="AR32" s="88">
        <f>SUMPRODUCT(LARGE(AF32:AQ32,{1;2;3;4;5;6}))</f>
        <v>3.9000000000000004</v>
      </c>
      <c r="AS32" s="88">
        <v>0</v>
      </c>
      <c r="AT32" s="122">
        <f>Tabella423[[#This Row],[25% PTI RNK 20/21]]+Tabella423[[#This Row],[PUNTI RANKING (best 6 results 21/22)]]</f>
        <v>3.9000000000000004</v>
      </c>
      <c r="AU32" s="61"/>
    </row>
    <row r="33" spans="1:47" x14ac:dyDescent="0.25">
      <c r="A33" s="108">
        <f>A32+1</f>
        <v>25</v>
      </c>
      <c r="B33" s="113">
        <v>-5</v>
      </c>
      <c r="C33" s="87" t="s">
        <v>207</v>
      </c>
      <c r="D33" s="87" t="s">
        <v>208</v>
      </c>
      <c r="E33" s="87"/>
      <c r="F33" s="87" t="s">
        <v>139</v>
      </c>
      <c r="G33" s="87" t="s">
        <v>25</v>
      </c>
      <c r="H33" s="87">
        <v>11</v>
      </c>
      <c r="I33" s="110">
        <f>IF(H33="",0,(I$4/H33)*I$7)</f>
        <v>3.4000000000000004</v>
      </c>
      <c r="J33" s="108"/>
      <c r="K33" s="110">
        <f>IF(J33="",0,(K$4/J33)*K$7)</f>
        <v>0</v>
      </c>
      <c r="L33" s="108"/>
      <c r="M33" s="110">
        <f>IF(L33="",0,(M$4/L33)*M$7)</f>
        <v>0</v>
      </c>
      <c r="N33" s="108"/>
      <c r="O33" s="110">
        <f>IF(N33="",0,(O$4/N33)*O$7)</f>
        <v>0</v>
      </c>
      <c r="P33" s="108"/>
      <c r="Q33" s="110">
        <f>IF(P33="",0,(Q$4/P33)*Q$7)</f>
        <v>0</v>
      </c>
      <c r="R33" s="108"/>
      <c r="S33" s="110">
        <f>IF(R33="",0,(S$4/R33)*S$7)</f>
        <v>0</v>
      </c>
      <c r="T33" s="108"/>
      <c r="U33" s="110">
        <f>IF(T33="",0,(U$4/T33)*U$7)</f>
        <v>0</v>
      </c>
      <c r="V33" s="108"/>
      <c r="W33" s="110">
        <f>IF(V33="",0,(W$4/V33)*W$7)</f>
        <v>0</v>
      </c>
      <c r="X33" s="108"/>
      <c r="Y33" s="110">
        <f>IF(X33="",0,(Y$4/X33)*Y$7)</f>
        <v>0</v>
      </c>
      <c r="Z33" s="108"/>
      <c r="AA33" s="110">
        <f>IF(Z33="",0,(AA$4/Z33)*AA$7)</f>
        <v>0</v>
      </c>
      <c r="AB33" s="108"/>
      <c r="AC33" s="110">
        <f>IF(AB33="",0,(AC$4/AB33)*AC$7)</f>
        <v>0</v>
      </c>
      <c r="AD33" s="113"/>
      <c r="AE33" s="110">
        <f>IF(AD33="",0,(AE$4/AD33)*AE$7)</f>
        <v>0</v>
      </c>
      <c r="AF33" s="110">
        <f>I33</f>
        <v>3.4000000000000004</v>
      </c>
      <c r="AG33" s="110">
        <f>K33</f>
        <v>0</v>
      </c>
      <c r="AH33" s="110">
        <f>M33</f>
        <v>0</v>
      </c>
      <c r="AI33" s="110">
        <f>O33</f>
        <v>0</v>
      </c>
      <c r="AJ33" s="110">
        <f>Q33</f>
        <v>0</v>
      </c>
      <c r="AK33" s="110">
        <f>S33</f>
        <v>0</v>
      </c>
      <c r="AL33" s="110">
        <f>Tabella423[[#This Row],[Pti Rnk7]]</f>
        <v>0</v>
      </c>
      <c r="AM33" s="110">
        <f>Tabella423[[#This Row],[Pti Rnk8]]</f>
        <v>0</v>
      </c>
      <c r="AN33" s="110">
        <f>Tabella423[[#This Row],[Pti Rnk9]]</f>
        <v>0</v>
      </c>
      <c r="AO33" s="110">
        <f>Tabella423[[#This Row],[Pti Rnk10]]</f>
        <v>0</v>
      </c>
      <c r="AP33" s="110">
        <f>Tabella423[[#This Row],[Pti Rnk11]]</f>
        <v>0</v>
      </c>
      <c r="AQ33" s="110">
        <f>Tabella423[[#This Row],[Pti Rnk12]]</f>
        <v>0</v>
      </c>
      <c r="AR33" s="88">
        <f>SUMPRODUCT(LARGE(AF33:AQ33,{1;2;3;4;5;6}))</f>
        <v>3.4000000000000004</v>
      </c>
      <c r="AS33" s="88">
        <v>0</v>
      </c>
      <c r="AT33" s="122">
        <f>Tabella423[[#This Row],[25% PTI RNK 20/21]]+Tabella423[[#This Row],[PUNTI RANKING (best 6 results 21/22)]]</f>
        <v>3.4000000000000004</v>
      </c>
      <c r="AU33" s="61"/>
    </row>
    <row r="34" spans="1:47" x14ac:dyDescent="0.25">
      <c r="A34" s="87">
        <f>A33+1</f>
        <v>26</v>
      </c>
      <c r="B34" s="147">
        <v>-3</v>
      </c>
      <c r="C34" s="87" t="s">
        <v>181</v>
      </c>
      <c r="D34" s="87" t="s">
        <v>166</v>
      </c>
      <c r="E34" s="87">
        <v>1948</v>
      </c>
      <c r="F34" s="87" t="s">
        <v>148</v>
      </c>
      <c r="G34" s="87" t="s">
        <v>25</v>
      </c>
      <c r="H34" s="87"/>
      <c r="I34" s="88">
        <f>IF(H34="",0,(I$4/H34)*I$7)</f>
        <v>0</v>
      </c>
      <c r="J34" s="87"/>
      <c r="K34" s="88">
        <f>IF(J34="",0,(K$4/J34)*K$7)</f>
        <v>0</v>
      </c>
      <c r="L34" s="87"/>
      <c r="M34" s="88">
        <f>IF(L34="",0,(M$4/L34)*M$7)</f>
        <v>0</v>
      </c>
      <c r="N34" s="87"/>
      <c r="O34" s="88">
        <f>IF(N34="",0,(O$4/N34)*O$7)</f>
        <v>0</v>
      </c>
      <c r="P34" s="87"/>
      <c r="Q34" s="88">
        <f>IF(P34="",0,(Q$4/P34)*Q$7)</f>
        <v>0</v>
      </c>
      <c r="R34" s="87"/>
      <c r="S34" s="88">
        <f>IF(R34="",0,(S$4/R34)*S$7)</f>
        <v>0</v>
      </c>
      <c r="T34" s="87">
        <v>11</v>
      </c>
      <c r="U34" s="88">
        <f>IF(T34="",0,(U$4/T34)*U$7)</f>
        <v>2.4</v>
      </c>
      <c r="V34" s="87"/>
      <c r="W34" s="88">
        <f>IF(V34="",0,(W$4/V34)*W$7)</f>
        <v>0</v>
      </c>
      <c r="X34" s="87"/>
      <c r="Y34" s="88">
        <f>IF(X34="",0,(Y$4/X34)*Y$7)</f>
        <v>0</v>
      </c>
      <c r="Z34" s="87"/>
      <c r="AA34" s="88">
        <f>IF(Z34="",0,(AA$4/Z34)*AA$7)</f>
        <v>0</v>
      </c>
      <c r="AB34" s="87"/>
      <c r="AC34" s="88">
        <f>IF(AB34="",0,(AC$4/AB34)*AC$7)</f>
        <v>0</v>
      </c>
      <c r="AD34" s="147"/>
      <c r="AE34" s="88">
        <f>IF(AD34="",0,(AE$4/AD34)*AE$7)</f>
        <v>0</v>
      </c>
      <c r="AF34" s="88">
        <f>I34</f>
        <v>0</v>
      </c>
      <c r="AG34" s="88">
        <f>K34</f>
        <v>0</v>
      </c>
      <c r="AH34" s="88">
        <f>M34</f>
        <v>0</v>
      </c>
      <c r="AI34" s="88">
        <f>O34</f>
        <v>0</v>
      </c>
      <c r="AJ34" s="88">
        <f>Q34</f>
        <v>0</v>
      </c>
      <c r="AK34" s="88">
        <f>S34</f>
        <v>0</v>
      </c>
      <c r="AL34" s="88">
        <f>Tabella423[[#This Row],[Pti Rnk7]]</f>
        <v>2.4</v>
      </c>
      <c r="AM34" s="88">
        <f>Tabella423[[#This Row],[Pti Rnk8]]</f>
        <v>0</v>
      </c>
      <c r="AN34" s="88">
        <f>Tabella423[[#This Row],[Pti Rnk9]]</f>
        <v>0</v>
      </c>
      <c r="AO34" s="88">
        <f>Tabella423[[#This Row],[Pti Rnk10]]</f>
        <v>0</v>
      </c>
      <c r="AP34" s="88">
        <f>Tabella423[[#This Row],[Pti Rnk11]]</f>
        <v>0</v>
      </c>
      <c r="AQ34" s="88">
        <f>Tabella423[[#This Row],[Pti Rnk12]]</f>
        <v>0</v>
      </c>
      <c r="AR34" s="88">
        <f>SUMPRODUCT(LARGE(AF34:AQ34,{1;2;3;4;5;6}))</f>
        <v>2.4</v>
      </c>
      <c r="AS34" s="88">
        <v>0.98</v>
      </c>
      <c r="AT34" s="120">
        <f>Tabella423[[#This Row],[25% PTI RNK 20/21]]+Tabella423[[#This Row],[PUNTI RANKING (best 6 results 21/22)]]</f>
        <v>3.38</v>
      </c>
      <c r="AU34" s="61"/>
    </row>
    <row r="35" spans="1:47" x14ac:dyDescent="0.25">
      <c r="A35" s="87">
        <f>A34+1</f>
        <v>27</v>
      </c>
      <c r="B35" s="147">
        <v>-3</v>
      </c>
      <c r="C35" s="91" t="s">
        <v>151</v>
      </c>
      <c r="D35" s="91" t="s">
        <v>175</v>
      </c>
      <c r="E35" s="91">
        <v>1981</v>
      </c>
      <c r="F35" s="91" t="s">
        <v>25</v>
      </c>
      <c r="G35" s="91" t="s">
        <v>26</v>
      </c>
      <c r="H35" s="91"/>
      <c r="I35" s="92">
        <f>IF(H35="",0,(I$4/H35)*I$7)</f>
        <v>0</v>
      </c>
      <c r="J35" s="91"/>
      <c r="K35" s="92">
        <f>IF(J35="",0,(K$4/J35)*K$7)</f>
        <v>0</v>
      </c>
      <c r="L35" s="91"/>
      <c r="M35" s="92">
        <f>IF(L35="",0,(M$4/L35)*M$7)</f>
        <v>0</v>
      </c>
      <c r="N35" s="91"/>
      <c r="O35" s="92">
        <f>IF(N35="",0,(O$4/N35)*O$7)</f>
        <v>0</v>
      </c>
      <c r="P35" s="91"/>
      <c r="Q35" s="92">
        <f>IF(P35="",0,(Q$4/P35)*Q$7)</f>
        <v>0</v>
      </c>
      <c r="R35" s="91"/>
      <c r="S35" s="92">
        <f>IF(R35="",0,(S$4/R35)*S$7)</f>
        <v>0</v>
      </c>
      <c r="T35" s="91">
        <v>10</v>
      </c>
      <c r="U35" s="92">
        <f>IF(T35="",0,(U$4/T35)*U$7)</f>
        <v>2.64</v>
      </c>
      <c r="V35" s="91"/>
      <c r="W35" s="92">
        <f>IF(V35="",0,(W$4/V35)*W$7)</f>
        <v>0</v>
      </c>
      <c r="X35" s="91"/>
      <c r="Y35" s="92">
        <f>IF(X35="",0,(Y$4/X35)*Y$7)</f>
        <v>0</v>
      </c>
      <c r="Z35" s="91"/>
      <c r="AA35" s="92">
        <f>IF(Z35="",0,(AA$4/Z35)*AA$7)</f>
        <v>0</v>
      </c>
      <c r="AB35" s="91"/>
      <c r="AC35" s="92">
        <f>IF(AB35="",0,(AC$4/AB35)*AC$7)</f>
        <v>0</v>
      </c>
      <c r="AD35" s="149"/>
      <c r="AE35" s="92">
        <f>IF(AD35="",0,(AE$4/AD35)*AE$7)</f>
        <v>0</v>
      </c>
      <c r="AF35" s="92">
        <f>I35</f>
        <v>0</v>
      </c>
      <c r="AG35" s="92">
        <f>K35</f>
        <v>0</v>
      </c>
      <c r="AH35" s="92">
        <f>M35</f>
        <v>0</v>
      </c>
      <c r="AI35" s="92">
        <f>O35</f>
        <v>0</v>
      </c>
      <c r="AJ35" s="92">
        <f>Q35</f>
        <v>0</v>
      </c>
      <c r="AK35" s="92">
        <f>S35</f>
        <v>0</v>
      </c>
      <c r="AL35" s="92">
        <f>U35</f>
        <v>2.64</v>
      </c>
      <c r="AM35" s="92">
        <f>W35</f>
        <v>0</v>
      </c>
      <c r="AN35" s="92">
        <f>Y35</f>
        <v>0</v>
      </c>
      <c r="AO35" s="92">
        <f>Tabella423[[#This Row],[Pti Rnk10]]</f>
        <v>0</v>
      </c>
      <c r="AP35" s="92">
        <f>Tabella423[[#This Row],[Pti Rnk11]]</f>
        <v>0</v>
      </c>
      <c r="AQ35" s="92">
        <f>Tabella423[[#This Row],[Pti Rnk12]]</f>
        <v>0</v>
      </c>
      <c r="AR35" s="88">
        <f>SUMPRODUCT(LARGE(AF35:AQ35,{1;2;3;4;5;6}))</f>
        <v>2.64</v>
      </c>
      <c r="AS35" s="92">
        <v>0.7</v>
      </c>
      <c r="AT35" s="122">
        <f>Tabella423[[#This Row],[25% PTI RNK 20/21]]+Tabella423[[#This Row],[PUNTI RANKING (best 6 results 21/22)]]</f>
        <v>3.34</v>
      </c>
      <c r="AU35" s="61"/>
    </row>
    <row r="36" spans="1:47" x14ac:dyDescent="0.25">
      <c r="A36" s="87">
        <f>A35+1</f>
        <v>28</v>
      </c>
      <c r="B36" s="147">
        <v>-4</v>
      </c>
      <c r="C36" s="91" t="s">
        <v>152</v>
      </c>
      <c r="D36" s="91" t="s">
        <v>176</v>
      </c>
      <c r="E36" s="91">
        <v>1973</v>
      </c>
      <c r="F36" s="91" t="s">
        <v>25</v>
      </c>
      <c r="G36" s="91" t="s">
        <v>25</v>
      </c>
      <c r="H36" s="91"/>
      <c r="I36" s="92">
        <f>IF(H36="",0,(I$4/H36)*I$7)</f>
        <v>0</v>
      </c>
      <c r="J36" s="91"/>
      <c r="K36" s="92">
        <f>IF(J36="",0,(K$4/J36)*K$7)</f>
        <v>0</v>
      </c>
      <c r="L36" s="91"/>
      <c r="M36" s="92">
        <f>IF(L36="",0,(M$4/L36)*M$7)</f>
        <v>0</v>
      </c>
      <c r="N36" s="91"/>
      <c r="O36" s="92">
        <f>IF(N36="",0,(O$4/N36)*O$7)</f>
        <v>0</v>
      </c>
      <c r="P36" s="91"/>
      <c r="Q36" s="92">
        <f>IF(P36="",0,(Q$4/P36)*Q$7)</f>
        <v>0</v>
      </c>
      <c r="R36" s="91"/>
      <c r="S36" s="92">
        <f>IF(R36="",0,(S$4/R36)*S$7)</f>
        <v>0</v>
      </c>
      <c r="T36" s="91"/>
      <c r="U36" s="92">
        <f>IF(T36="",0,(U$4/T36)*U$7)</f>
        <v>0</v>
      </c>
      <c r="V36" s="91"/>
      <c r="W36" s="92">
        <f>IF(V36="",0,(W$4/V36)*W$7)</f>
        <v>0</v>
      </c>
      <c r="X36" s="91"/>
      <c r="Y36" s="92">
        <f>IF(X36="",0,(Y$4/X36)*Y$7)</f>
        <v>0</v>
      </c>
      <c r="Z36" s="91"/>
      <c r="AA36" s="92">
        <f>IF(Z36="",0,(AA$4/Z36)*AA$7)</f>
        <v>0</v>
      </c>
      <c r="AB36" s="91"/>
      <c r="AC36" s="92">
        <f>IF(AB36="",0,(AC$4/AB36)*AC$7)</f>
        <v>0</v>
      </c>
      <c r="AD36" s="149"/>
      <c r="AE36" s="92">
        <f>IF(AD36="",0,(AE$4/AD36)*AE$7)</f>
        <v>0</v>
      </c>
      <c r="AF36" s="92">
        <f>I36</f>
        <v>0</v>
      </c>
      <c r="AG36" s="92">
        <f>K36</f>
        <v>0</v>
      </c>
      <c r="AH36" s="92">
        <f>M36</f>
        <v>0</v>
      </c>
      <c r="AI36" s="92">
        <f>O36</f>
        <v>0</v>
      </c>
      <c r="AJ36" s="92">
        <f>Q36</f>
        <v>0</v>
      </c>
      <c r="AK36" s="92">
        <f>S36</f>
        <v>0</v>
      </c>
      <c r="AL36" s="92">
        <f>U36</f>
        <v>0</v>
      </c>
      <c r="AM36" s="92">
        <f>W36</f>
        <v>0</v>
      </c>
      <c r="AN36" s="92">
        <f>Y36</f>
        <v>0</v>
      </c>
      <c r="AO36" s="92">
        <f>Tabella423[[#This Row],[Pti Rnk10]]</f>
        <v>0</v>
      </c>
      <c r="AP36" s="92">
        <f>Tabella423[[#This Row],[Pti Rnk11]]</f>
        <v>0</v>
      </c>
      <c r="AQ36" s="92">
        <f>Tabella423[[#This Row],[Pti Rnk12]]</f>
        <v>0</v>
      </c>
      <c r="AR36" s="88">
        <f>SUMPRODUCT(LARGE(AF36:AQ36,{1;2;3;4;5;6}))</f>
        <v>0</v>
      </c>
      <c r="AS36" s="92">
        <v>2.93</v>
      </c>
      <c r="AT36" s="120">
        <f>Tabella423[[#This Row],[25% PTI RNK 20/21]]+Tabella423[[#This Row],[PUNTI RANKING (best 6 results 21/22)]]</f>
        <v>2.93</v>
      </c>
      <c r="AU36" s="61"/>
    </row>
    <row r="37" spans="1:47" x14ac:dyDescent="0.25">
      <c r="A37" s="108">
        <f>A36+1</f>
        <v>29</v>
      </c>
      <c r="B37" s="113">
        <v>0</v>
      </c>
      <c r="C37" s="87" t="s">
        <v>5</v>
      </c>
      <c r="D37" s="87" t="s">
        <v>162</v>
      </c>
      <c r="E37" s="87">
        <v>1972</v>
      </c>
      <c r="F37" s="87" t="s">
        <v>25</v>
      </c>
      <c r="G37" s="87" t="s">
        <v>25</v>
      </c>
      <c r="H37" s="87"/>
      <c r="I37" s="110">
        <f>IF(H37="",0,(I$4/H37)*I$7)</f>
        <v>0</v>
      </c>
      <c r="J37" s="108"/>
      <c r="K37" s="110">
        <f>IF(J37="",0,(K$4/J37)*K$7)</f>
        <v>0</v>
      </c>
      <c r="L37" s="108"/>
      <c r="M37" s="110">
        <f>IF(L37="",0,(M$4/L37)*M$7)</f>
        <v>0</v>
      </c>
      <c r="N37" s="108"/>
      <c r="O37" s="110">
        <f>IF(N37="",0,(O$4/N37)*O$7)</f>
        <v>0</v>
      </c>
      <c r="P37" s="108">
        <v>25</v>
      </c>
      <c r="Q37" s="110">
        <f>IF(P37="",0,(Q$4/P37)*Q$7)</f>
        <v>2.8080000000000003</v>
      </c>
      <c r="R37" s="108"/>
      <c r="S37" s="110">
        <f>IF(R37="",0,(S$4/R37)*S$7)</f>
        <v>0</v>
      </c>
      <c r="T37" s="108"/>
      <c r="U37" s="110">
        <f>IF(T37="",0,(U$4/T37)*U$7)</f>
        <v>0</v>
      </c>
      <c r="V37" s="108"/>
      <c r="W37" s="110">
        <f>IF(V37="",0,(W$4/V37)*W$7)</f>
        <v>0</v>
      </c>
      <c r="X37" s="108"/>
      <c r="Y37" s="110">
        <f>IF(X37="",0,(Y$4/X37)*Y$7)</f>
        <v>0</v>
      </c>
      <c r="Z37" s="108"/>
      <c r="AA37" s="110">
        <f>IF(Z37="",0,(AA$4/Z37)*AA$7)</f>
        <v>0</v>
      </c>
      <c r="AB37" s="108"/>
      <c r="AC37" s="110">
        <f>IF(AB37="",0,(AC$4/AB37)*AC$7)</f>
        <v>0</v>
      </c>
      <c r="AD37" s="113"/>
      <c r="AE37" s="110">
        <f>IF(AD37="",0,(AE$4/AD37)*AE$7)</f>
        <v>0</v>
      </c>
      <c r="AF37" s="110">
        <f>I37</f>
        <v>0</v>
      </c>
      <c r="AG37" s="110">
        <f>K37</f>
        <v>0</v>
      </c>
      <c r="AH37" s="110">
        <f>M37</f>
        <v>0</v>
      </c>
      <c r="AI37" s="110">
        <f>O37</f>
        <v>0</v>
      </c>
      <c r="AJ37" s="110">
        <f>Q37</f>
        <v>2.8080000000000003</v>
      </c>
      <c r="AK37" s="110">
        <f>S37</f>
        <v>0</v>
      </c>
      <c r="AL37" s="110">
        <f>Tabella423[[#This Row],[Pti Rnk7]]</f>
        <v>0</v>
      </c>
      <c r="AM37" s="110">
        <f>Tabella423[[#This Row],[Pti Rnk8]]</f>
        <v>0</v>
      </c>
      <c r="AN37" s="110">
        <f>Tabella423[[#This Row],[Pti Rnk9]]</f>
        <v>0</v>
      </c>
      <c r="AO37" s="110">
        <f>Tabella423[[#This Row],[Pti Rnk10]]</f>
        <v>0</v>
      </c>
      <c r="AP37" s="110">
        <f>Tabella423[[#This Row],[Pti Rnk11]]</f>
        <v>0</v>
      </c>
      <c r="AQ37" s="110">
        <f>Tabella423[[#This Row],[Pti Rnk12]]</f>
        <v>0</v>
      </c>
      <c r="AR37" s="88">
        <f>SUMPRODUCT(LARGE(AF37:AQ37,{1;2;3;4;5;6}))</f>
        <v>2.8080000000000003</v>
      </c>
      <c r="AS37" s="88">
        <v>0</v>
      </c>
      <c r="AT37" s="122">
        <f>Tabella423[[#This Row],[25% PTI RNK 20/21]]+Tabella423[[#This Row],[PUNTI RANKING (best 6 results 21/22)]]</f>
        <v>2.8080000000000003</v>
      </c>
      <c r="AU37" s="61"/>
    </row>
    <row r="38" spans="1:47" x14ac:dyDescent="0.25">
      <c r="A38" s="108">
        <f>A37+1</f>
        <v>30</v>
      </c>
      <c r="B38" s="113">
        <v>0</v>
      </c>
      <c r="C38" s="87" t="s">
        <v>228</v>
      </c>
      <c r="D38" s="87" t="s">
        <v>229</v>
      </c>
      <c r="E38" s="87"/>
      <c r="F38" s="87"/>
      <c r="G38" s="87" t="s">
        <v>25</v>
      </c>
      <c r="H38" s="87"/>
      <c r="I38" s="110">
        <f>IF(H38="",0,(I$4/H38)*I$7)</f>
        <v>0</v>
      </c>
      <c r="J38" s="108"/>
      <c r="K38" s="110">
        <f>IF(J38="",0,(K$4/J38)*K$7)</f>
        <v>0</v>
      </c>
      <c r="L38" s="108"/>
      <c r="M38" s="110">
        <f>IF(L38="",0,(M$4/L38)*M$7)</f>
        <v>0</v>
      </c>
      <c r="N38" s="108"/>
      <c r="O38" s="110">
        <f>IF(N38="",0,(O$4/N38)*O$7)</f>
        <v>0</v>
      </c>
      <c r="P38" s="108"/>
      <c r="Q38" s="110">
        <f>IF(P38="",0,(Q$4/P38)*Q$7)</f>
        <v>0</v>
      </c>
      <c r="R38" s="108"/>
      <c r="S38" s="110">
        <f>IF(R38="",0,(S$4/R38)*S$7)</f>
        <v>0</v>
      </c>
      <c r="T38" s="108">
        <v>12</v>
      </c>
      <c r="U38" s="110">
        <f>IF(T38="",0,(U$4/T38)*U$7)</f>
        <v>2.2000000000000002</v>
      </c>
      <c r="V38" s="108"/>
      <c r="W38" s="110">
        <f>IF(V38="",0,(W$4/V38)*W$7)</f>
        <v>0</v>
      </c>
      <c r="X38" s="108"/>
      <c r="Y38" s="110">
        <f>IF(X38="",0,(Y$4/X38)*Y$7)</f>
        <v>0</v>
      </c>
      <c r="Z38" s="108"/>
      <c r="AA38" s="110">
        <f>IF(Z38="",0,(AA$4/Z38)*AA$7)</f>
        <v>0</v>
      </c>
      <c r="AB38" s="108"/>
      <c r="AC38" s="110">
        <f>IF(AB38="",0,(AC$4/AB38)*AC$7)</f>
        <v>0</v>
      </c>
      <c r="AD38" s="113"/>
      <c r="AE38" s="110">
        <f>IF(AD38="",0,(AE$4/AD38)*AE$7)</f>
        <v>0</v>
      </c>
      <c r="AF38" s="110">
        <f>I38</f>
        <v>0</v>
      </c>
      <c r="AG38" s="110">
        <f>K38</f>
        <v>0</v>
      </c>
      <c r="AH38" s="110">
        <f>M38</f>
        <v>0</v>
      </c>
      <c r="AI38" s="110">
        <f>O38</f>
        <v>0</v>
      </c>
      <c r="AJ38" s="110">
        <f>Q38</f>
        <v>0</v>
      </c>
      <c r="AK38" s="110">
        <f>S38</f>
        <v>0</v>
      </c>
      <c r="AL38" s="110">
        <f>Tabella423[[#This Row],[Pti Rnk7]]</f>
        <v>2.2000000000000002</v>
      </c>
      <c r="AM38" s="110">
        <f>Tabella423[[#This Row],[Pti Rnk8]]</f>
        <v>0</v>
      </c>
      <c r="AN38" s="110">
        <f>Tabella423[[#This Row],[Pti Rnk9]]</f>
        <v>0</v>
      </c>
      <c r="AO38" s="110">
        <f>Tabella423[[#This Row],[Pti Rnk10]]</f>
        <v>0</v>
      </c>
      <c r="AP38" s="110">
        <f>Tabella423[[#This Row],[Pti Rnk11]]</f>
        <v>0</v>
      </c>
      <c r="AQ38" s="110">
        <f>Tabella423[[#This Row],[Pti Rnk12]]</f>
        <v>0</v>
      </c>
      <c r="AR38" s="88">
        <f>SUMPRODUCT(LARGE(AF38:AQ38,{1;2;3;4;5;6}))</f>
        <v>2.2000000000000002</v>
      </c>
      <c r="AS38" s="88">
        <v>0</v>
      </c>
      <c r="AT38" s="122">
        <f>Tabella423[[#This Row],[25% PTI RNK 20/21]]+Tabella423[[#This Row],[PUNTI RANKING (best 6 results 21/22)]]</f>
        <v>2.2000000000000002</v>
      </c>
      <c r="AU38" s="61"/>
    </row>
    <row r="39" spans="1:47" ht="18" customHeight="1" x14ac:dyDescent="0.25">
      <c r="A39" s="108">
        <f>A38+1</f>
        <v>31</v>
      </c>
      <c r="B39" s="147">
        <v>-3</v>
      </c>
      <c r="C39" s="89" t="s">
        <v>146</v>
      </c>
      <c r="D39" s="89" t="s">
        <v>173</v>
      </c>
      <c r="E39" s="89">
        <v>2002</v>
      </c>
      <c r="F39" s="89" t="s">
        <v>139</v>
      </c>
      <c r="G39" s="89" t="s">
        <v>25</v>
      </c>
      <c r="H39" s="89"/>
      <c r="I39" s="90">
        <f>IF(H39="",0,(I$4/H39)*I$7)</f>
        <v>0</v>
      </c>
      <c r="J39" s="89"/>
      <c r="K39" s="90">
        <f>IF(J39="",0,(K$4/J39)*K$7)</f>
        <v>0</v>
      </c>
      <c r="L39" s="89"/>
      <c r="M39" s="90">
        <f>IF(L39="",0,(M$4/L39)*M$7)</f>
        <v>0</v>
      </c>
      <c r="N39" s="89"/>
      <c r="O39" s="90">
        <f>IF(N39="",0,(O$4/N39)*O$7)</f>
        <v>0</v>
      </c>
      <c r="P39" s="89"/>
      <c r="Q39" s="90">
        <f>IF(P39="",0,(Q$4/P39)*Q$7)</f>
        <v>0</v>
      </c>
      <c r="R39" s="89"/>
      <c r="S39" s="90">
        <f>IF(R39="",0,(S$4/R39)*S$7)</f>
        <v>0</v>
      </c>
      <c r="T39" s="89"/>
      <c r="U39" s="90">
        <f>IF(T39="",0,(U$4/T39)*U$7)</f>
        <v>0</v>
      </c>
      <c r="V39" s="89"/>
      <c r="W39" s="90">
        <f>IF(V39="",0,(W$4/V39)*W$7)</f>
        <v>0</v>
      </c>
      <c r="X39" s="89"/>
      <c r="Y39" s="90">
        <f>IF(X39="",0,(Y$4/X39)*Y$7)</f>
        <v>0</v>
      </c>
      <c r="Z39" s="89"/>
      <c r="AA39" s="90">
        <f>IF(Z39="",0,(AA$4/Z39)*AA$7)</f>
        <v>0</v>
      </c>
      <c r="AB39" s="89"/>
      <c r="AC39" s="90">
        <f>IF(AB39="",0,(AC$4/AB39)*AC$7)</f>
        <v>0</v>
      </c>
      <c r="AD39" s="163"/>
      <c r="AE39" s="90">
        <f>IF(AD39="",0,(AE$4/AD39)*AE$7)</f>
        <v>0</v>
      </c>
      <c r="AF39" s="90">
        <f>I39</f>
        <v>0</v>
      </c>
      <c r="AG39" s="90">
        <f>K39</f>
        <v>0</v>
      </c>
      <c r="AH39" s="90">
        <f>M39</f>
        <v>0</v>
      </c>
      <c r="AI39" s="90">
        <f>O39</f>
        <v>0</v>
      </c>
      <c r="AJ39" s="90">
        <f>Q39</f>
        <v>0</v>
      </c>
      <c r="AK39" s="90">
        <f>S39</f>
        <v>0</v>
      </c>
      <c r="AL39" s="90">
        <f>Tabella423[[#This Row],[Pti Rnk7]]</f>
        <v>0</v>
      </c>
      <c r="AM39" s="90">
        <f>Tabella423[[#This Row],[Pti Rnk8]]</f>
        <v>0</v>
      </c>
      <c r="AN39" s="90">
        <f>Tabella423[[#This Row],[Pti Rnk9]]</f>
        <v>0</v>
      </c>
      <c r="AO39" s="90">
        <f>Tabella423[[#This Row],[Pti Rnk10]]</f>
        <v>0</v>
      </c>
      <c r="AP39" s="90">
        <f>Tabella423[[#This Row],[Pti Rnk11]]</f>
        <v>0</v>
      </c>
      <c r="AQ39" s="90">
        <f>Tabella423[[#This Row],[Pti Rnk12]]</f>
        <v>0</v>
      </c>
      <c r="AR39" s="88">
        <f>SUMPRODUCT(LARGE(AF39:AQ39,{1;2;3;4;5;6}))</f>
        <v>0</v>
      </c>
      <c r="AS39" s="90">
        <v>1.35</v>
      </c>
      <c r="AT39" s="121">
        <f>Tabella423[[#This Row],[25% PTI RNK 20/21]]+Tabella423[[#This Row],[PUNTI RANKING (best 6 results 21/22)]]</f>
        <v>1.35</v>
      </c>
      <c r="AU39" s="61"/>
    </row>
    <row r="40" spans="1:47" ht="18" customHeight="1" x14ac:dyDescent="0.25">
      <c r="A40" s="108">
        <f>A39+1</f>
        <v>32</v>
      </c>
      <c r="B40" s="147">
        <v>-3</v>
      </c>
      <c r="C40" s="89" t="s">
        <v>147</v>
      </c>
      <c r="D40" s="89" t="s">
        <v>174</v>
      </c>
      <c r="E40" s="89">
        <v>1976</v>
      </c>
      <c r="F40" s="89" t="s">
        <v>25</v>
      </c>
      <c r="G40" s="89" t="s">
        <v>25</v>
      </c>
      <c r="H40" s="89"/>
      <c r="I40" s="90">
        <f>IF(H40="",0,(I$4/H40)*I$7)</f>
        <v>0</v>
      </c>
      <c r="J40" s="89"/>
      <c r="K40" s="90">
        <f>IF(J40="",0,(K$4/J40)*K$7)</f>
        <v>0</v>
      </c>
      <c r="L40" s="89"/>
      <c r="M40" s="90">
        <f>IF(L40="",0,(M$4/L40)*M$7)</f>
        <v>0</v>
      </c>
      <c r="N40" s="89"/>
      <c r="O40" s="90">
        <f>IF(N40="",0,(O$4/N40)*O$7)</f>
        <v>0</v>
      </c>
      <c r="P40" s="89"/>
      <c r="Q40" s="90">
        <f>IF(P40="",0,(Q$4/P40)*Q$7)</f>
        <v>0</v>
      </c>
      <c r="R40" s="89"/>
      <c r="S40" s="90">
        <f>IF(R40="",0,(S$4/R40)*S$7)</f>
        <v>0</v>
      </c>
      <c r="T40" s="89"/>
      <c r="U40" s="90">
        <f>IF(T40="",0,(U$4/T40)*U$7)</f>
        <v>0</v>
      </c>
      <c r="V40" s="89"/>
      <c r="W40" s="90">
        <f>IF(V40="",0,(W$4/V40)*W$7)</f>
        <v>0</v>
      </c>
      <c r="X40" s="89"/>
      <c r="Y40" s="90">
        <f>IF(X40="",0,(Y$4/X40)*Y$7)</f>
        <v>0</v>
      </c>
      <c r="Z40" s="89"/>
      <c r="AA40" s="90">
        <f>IF(Z40="",0,(AA$4/Z40)*AA$7)</f>
        <v>0</v>
      </c>
      <c r="AB40" s="89"/>
      <c r="AC40" s="90">
        <f>IF(AB40="",0,(AC$4/AB40)*AC$7)</f>
        <v>0</v>
      </c>
      <c r="AD40" s="163"/>
      <c r="AE40" s="90">
        <f>IF(AD40="",0,(AE$4/AD40)*AE$7)</f>
        <v>0</v>
      </c>
      <c r="AF40" s="90">
        <f>I40</f>
        <v>0</v>
      </c>
      <c r="AG40" s="90">
        <f>K40</f>
        <v>0</v>
      </c>
      <c r="AH40" s="90">
        <f>M40</f>
        <v>0</v>
      </c>
      <c r="AI40" s="90">
        <f>O40</f>
        <v>0</v>
      </c>
      <c r="AJ40" s="90">
        <f>Q40</f>
        <v>0</v>
      </c>
      <c r="AK40" s="90">
        <f>S40</f>
        <v>0</v>
      </c>
      <c r="AL40" s="90">
        <f>Tabella423[[#This Row],[Pti Rnk7]]</f>
        <v>0</v>
      </c>
      <c r="AM40" s="90">
        <f>Tabella423[[#This Row],[Pti Rnk8]]</f>
        <v>0</v>
      </c>
      <c r="AN40" s="90">
        <f>Tabella423[[#This Row],[Pti Rnk9]]</f>
        <v>0</v>
      </c>
      <c r="AO40" s="90">
        <f>Tabella423[[#This Row],[Pti Rnk10]]</f>
        <v>0</v>
      </c>
      <c r="AP40" s="90">
        <f>Tabella423[[#This Row],[Pti Rnk11]]</f>
        <v>0</v>
      </c>
      <c r="AQ40" s="90">
        <f>Tabella423[[#This Row],[Pti Rnk12]]</f>
        <v>0</v>
      </c>
      <c r="AR40" s="88">
        <f>SUMPRODUCT(LARGE(AF40:AQ40,{1;2;3;4;5;6}))</f>
        <v>0</v>
      </c>
      <c r="AS40" s="90">
        <v>1.03</v>
      </c>
      <c r="AT40" s="121">
        <f>Tabella423[[#This Row],[25% PTI RNK 20/21]]+Tabella423[[#This Row],[PUNTI RANKING (best 6 results 21/22)]]</f>
        <v>1.03</v>
      </c>
      <c r="AU40" s="61"/>
    </row>
    <row r="41" spans="1:47" ht="18" customHeight="1" x14ac:dyDescent="0.25">
      <c r="A41" s="108">
        <f>A40+1</f>
        <v>33</v>
      </c>
      <c r="B41" s="147">
        <v>-3</v>
      </c>
      <c r="C41" s="89" t="s">
        <v>125</v>
      </c>
      <c r="D41" s="89" t="s">
        <v>172</v>
      </c>
      <c r="E41" s="89">
        <v>1965</v>
      </c>
      <c r="F41" s="89" t="s">
        <v>138</v>
      </c>
      <c r="G41" s="89" t="s">
        <v>25</v>
      </c>
      <c r="H41" s="89"/>
      <c r="I41" s="90">
        <f>IF(H41="",0,(I$4/H41)*I$7)</f>
        <v>0</v>
      </c>
      <c r="J41" s="89"/>
      <c r="K41" s="90">
        <f>IF(J41="",0,(K$4/J41)*K$7)</f>
        <v>0</v>
      </c>
      <c r="L41" s="89"/>
      <c r="M41" s="90">
        <f>IF(L41="",0,(M$4/L41)*M$7)</f>
        <v>0</v>
      </c>
      <c r="N41" s="89"/>
      <c r="O41" s="90">
        <f>IF(N41="",0,(O$4/N41)*O$7)</f>
        <v>0</v>
      </c>
      <c r="P41" s="89"/>
      <c r="Q41" s="90">
        <f>IF(P41="",0,(Q$4/P41)*Q$7)</f>
        <v>0</v>
      </c>
      <c r="R41" s="89"/>
      <c r="S41" s="90">
        <f>IF(R41="",0,(S$4/R41)*S$7)</f>
        <v>0</v>
      </c>
      <c r="T41" s="89"/>
      <c r="U41" s="90">
        <f>IF(T41="",0,(U$4/T41)*U$7)</f>
        <v>0</v>
      </c>
      <c r="V41" s="89"/>
      <c r="W41" s="90">
        <f>IF(V41="",0,(W$4/V41)*W$7)</f>
        <v>0</v>
      </c>
      <c r="X41" s="89"/>
      <c r="Y41" s="90">
        <f>IF(X41="",0,(Y$4/X41)*Y$7)</f>
        <v>0</v>
      </c>
      <c r="Z41" s="89"/>
      <c r="AA41" s="90">
        <f>IF(Z41="",0,(AA$4/Z41)*AA$7)</f>
        <v>0</v>
      </c>
      <c r="AB41" s="89"/>
      <c r="AC41" s="90">
        <f>IF(AB41="",0,(AC$4/AB41)*AC$7)</f>
        <v>0</v>
      </c>
      <c r="AD41" s="163"/>
      <c r="AE41" s="90">
        <f>IF(AD41="",0,(AE$4/AD41)*AE$7)</f>
        <v>0</v>
      </c>
      <c r="AF41" s="90">
        <f>I41</f>
        <v>0</v>
      </c>
      <c r="AG41" s="90">
        <f>K41</f>
        <v>0</v>
      </c>
      <c r="AH41" s="90">
        <f>M41</f>
        <v>0</v>
      </c>
      <c r="AI41" s="90">
        <f>O41</f>
        <v>0</v>
      </c>
      <c r="AJ41" s="90">
        <f>Q41</f>
        <v>0</v>
      </c>
      <c r="AK41" s="90">
        <f>S41</f>
        <v>0</v>
      </c>
      <c r="AL41" s="90">
        <f>Tabella423[[#This Row],[Pti Rnk7]]</f>
        <v>0</v>
      </c>
      <c r="AM41" s="90">
        <f>Tabella423[[#This Row],[Pti Rnk8]]</f>
        <v>0</v>
      </c>
      <c r="AN41" s="90">
        <f>Tabella423[[#This Row],[Pti Rnk9]]</f>
        <v>0</v>
      </c>
      <c r="AO41" s="90">
        <f>Tabella423[[#This Row],[Pti Rnk10]]</f>
        <v>0</v>
      </c>
      <c r="AP41" s="90">
        <f>Tabella423[[#This Row],[Pti Rnk11]]</f>
        <v>0</v>
      </c>
      <c r="AQ41" s="90">
        <f>Tabella423[[#This Row],[Pti Rnk12]]</f>
        <v>0</v>
      </c>
      <c r="AR41" s="88">
        <f>SUMPRODUCT(LARGE(AF41:AQ41,{1;2;3;4;5;6}))</f>
        <v>0</v>
      </c>
      <c r="AS41" s="90">
        <v>0.88</v>
      </c>
      <c r="AT41" s="121">
        <f>Tabella423[[#This Row],[25% PTI RNK 20/21]]+Tabella423[[#This Row],[PUNTI RANKING (best 6 results 21/22)]]</f>
        <v>0.88</v>
      </c>
      <c r="AU41" s="61"/>
    </row>
    <row r="42" spans="1:47" ht="18" customHeight="1" x14ac:dyDescent="0.25">
      <c r="A42" s="108">
        <f>A41+1</f>
        <v>34</v>
      </c>
      <c r="B42" s="113">
        <v>-3</v>
      </c>
      <c r="C42" s="108" t="s">
        <v>188</v>
      </c>
      <c r="D42" s="109" t="s">
        <v>195</v>
      </c>
      <c r="E42" s="109">
        <v>1989</v>
      </c>
      <c r="F42" s="108" t="s">
        <v>145</v>
      </c>
      <c r="G42" s="108" t="s">
        <v>25</v>
      </c>
      <c r="H42" s="108"/>
      <c r="I42" s="110">
        <f>IF(H42="",0,(I$4/H42)*I$7)</f>
        <v>0</v>
      </c>
      <c r="J42" s="108"/>
      <c r="K42" s="110">
        <f>IF(J42="",0,(K$4/J42)*K$7)</f>
        <v>0</v>
      </c>
      <c r="L42" s="108"/>
      <c r="M42" s="110">
        <f>IF(L42="",0,(M$4/L42)*M$7)</f>
        <v>0</v>
      </c>
      <c r="N42" s="108"/>
      <c r="O42" s="110">
        <f>IF(N42="",0,(O$4/N42)*O$7)</f>
        <v>0</v>
      </c>
      <c r="P42" s="108"/>
      <c r="Q42" s="110">
        <f>IF(P42="",0,(Q$4/P42)*Q$7)</f>
        <v>0</v>
      </c>
      <c r="R42" s="108"/>
      <c r="S42" s="110">
        <f>IF(R42="",0,(S$4/R42)*S$7)</f>
        <v>0</v>
      </c>
      <c r="T42" s="108"/>
      <c r="U42" s="110">
        <f>IF(T42="",0,(U$4/T42)*U$7)</f>
        <v>0</v>
      </c>
      <c r="V42" s="108"/>
      <c r="W42" s="110">
        <f>IF(V42="",0,(W$4/V42)*W$7)</f>
        <v>0</v>
      </c>
      <c r="X42" s="108"/>
      <c r="Y42" s="110">
        <f>IF(X42="",0,(Y$4/X42)*Y$7)</f>
        <v>0</v>
      </c>
      <c r="Z42" s="108"/>
      <c r="AA42" s="110">
        <f>IF(Z42="",0,(AA$4/Z42)*AA$7)</f>
        <v>0</v>
      </c>
      <c r="AB42" s="108"/>
      <c r="AC42" s="110">
        <f>IF(AB42="",0,(AC$4/AB42)*AC$7)</f>
        <v>0</v>
      </c>
      <c r="AD42" s="113"/>
      <c r="AE42" s="110">
        <f>IF(AD42="",0,(AE$4/AD42)*AE$7)</f>
        <v>0</v>
      </c>
      <c r="AF42" s="110">
        <f>I42</f>
        <v>0</v>
      </c>
      <c r="AG42" s="110">
        <f>K42</f>
        <v>0</v>
      </c>
      <c r="AH42" s="110">
        <f>M42</f>
        <v>0</v>
      </c>
      <c r="AI42" s="110">
        <f>O42</f>
        <v>0</v>
      </c>
      <c r="AJ42" s="110">
        <f>Q42</f>
        <v>0</v>
      </c>
      <c r="AK42" s="110">
        <f>S42</f>
        <v>0</v>
      </c>
      <c r="AL42" s="110">
        <f>Tabella423[[#This Row],[Pti Rnk7]]</f>
        <v>0</v>
      </c>
      <c r="AM42" s="110">
        <f>Tabella423[[#This Row],[Pti Rnk8]]</f>
        <v>0</v>
      </c>
      <c r="AN42" s="110">
        <f>Tabella423[[#This Row],[Pti Rnk9]]</f>
        <v>0</v>
      </c>
      <c r="AO42" s="110">
        <f>Tabella423[[#This Row],[Pti Rnk10]]</f>
        <v>0</v>
      </c>
      <c r="AP42" s="110">
        <f>Tabella423[[#This Row],[Pti Rnk11]]</f>
        <v>0</v>
      </c>
      <c r="AQ42" s="110">
        <f>Tabella423[[#This Row],[Pti Rnk12]]</f>
        <v>0</v>
      </c>
      <c r="AR42" s="88">
        <f>SUMPRODUCT(LARGE(AF42:AQ42,{1;2;3;4;5;6}))</f>
        <v>0</v>
      </c>
      <c r="AS42" s="110">
        <v>0.7</v>
      </c>
      <c r="AT42" s="122">
        <f>Tabella423[[#This Row],[25% PTI RNK 20/21]]+Tabella423[[#This Row],[PUNTI RANKING (best 6 results 21/22)]]</f>
        <v>0.7</v>
      </c>
      <c r="AU42" s="61"/>
    </row>
    <row r="43" spans="1:47" ht="18" customHeight="1" x14ac:dyDescent="0.25">
      <c r="A43" s="108">
        <f>A42+1</f>
        <v>35</v>
      </c>
      <c r="B43" s="113">
        <v>-3</v>
      </c>
      <c r="C43" s="87" t="s">
        <v>74</v>
      </c>
      <c r="D43" s="87" t="s">
        <v>167</v>
      </c>
      <c r="E43" s="87">
        <v>1949</v>
      </c>
      <c r="F43" s="87" t="s">
        <v>148</v>
      </c>
      <c r="G43" s="87" t="s">
        <v>25</v>
      </c>
      <c r="H43" s="87"/>
      <c r="I43" s="110">
        <f>IF(H43="",0,(I$4/H43)*I$7)</f>
        <v>0</v>
      </c>
      <c r="J43" s="108"/>
      <c r="K43" s="110">
        <f>IF(J43="",0,(K$4/J43)*K$7)</f>
        <v>0</v>
      </c>
      <c r="L43" s="108"/>
      <c r="M43" s="110">
        <f>IF(L43="",0,(M$4/L43)*M$7)</f>
        <v>0</v>
      </c>
      <c r="N43" s="108"/>
      <c r="O43" s="110">
        <f>IF(N43="",0,(O$4/N43)*O$7)</f>
        <v>0</v>
      </c>
      <c r="P43" s="108"/>
      <c r="Q43" s="110">
        <f>IF(P43="",0,(Q$4/P43)*Q$7)</f>
        <v>0</v>
      </c>
      <c r="R43" s="108"/>
      <c r="S43" s="110">
        <f>IF(R43="",0,(S$4/R43)*S$7)</f>
        <v>0</v>
      </c>
      <c r="T43" s="108"/>
      <c r="U43" s="110">
        <f>IF(T43="",0,(U$4/T43)*U$7)</f>
        <v>0</v>
      </c>
      <c r="V43" s="108"/>
      <c r="W43" s="110">
        <f>IF(V43="",0,(W$4/V43)*W$7)</f>
        <v>0</v>
      </c>
      <c r="X43" s="108"/>
      <c r="Y43" s="110">
        <f>IF(X43="",0,(Y$4/X43)*Y$7)</f>
        <v>0</v>
      </c>
      <c r="Z43" s="108"/>
      <c r="AA43" s="110">
        <f>IF(Z43="",0,(AA$4/Z43)*AA$7)</f>
        <v>0</v>
      </c>
      <c r="AB43" s="108"/>
      <c r="AC43" s="110">
        <f>IF(AB43="",0,(AC$4/AB43)*AC$7)</f>
        <v>0</v>
      </c>
      <c r="AD43" s="113"/>
      <c r="AE43" s="110">
        <f>IF(AD43="",0,(AE$4/AD43)*AE$7)</f>
        <v>0</v>
      </c>
      <c r="AF43" s="110">
        <f>I43</f>
        <v>0</v>
      </c>
      <c r="AG43" s="110">
        <f>K43</f>
        <v>0</v>
      </c>
      <c r="AH43" s="110">
        <f>M43</f>
        <v>0</v>
      </c>
      <c r="AI43" s="110">
        <f>O43</f>
        <v>0</v>
      </c>
      <c r="AJ43" s="110">
        <f>Q43</f>
        <v>0</v>
      </c>
      <c r="AK43" s="110">
        <f>S43</f>
        <v>0</v>
      </c>
      <c r="AL43" s="110">
        <f>Tabella423[[#This Row],[Pti Rnk7]]</f>
        <v>0</v>
      </c>
      <c r="AM43" s="110">
        <f>Tabella423[[#This Row],[Pti Rnk8]]</f>
        <v>0</v>
      </c>
      <c r="AN43" s="110">
        <f>Tabella423[[#This Row],[Pti Rnk9]]</f>
        <v>0</v>
      </c>
      <c r="AO43" s="110">
        <f>Tabella423[[#This Row],[Pti Rnk10]]</f>
        <v>0</v>
      </c>
      <c r="AP43" s="110">
        <f>Tabella423[[#This Row],[Pti Rnk11]]</f>
        <v>0</v>
      </c>
      <c r="AQ43" s="110">
        <f>Tabella423[[#This Row],[Pti Rnk12]]</f>
        <v>0</v>
      </c>
      <c r="AR43" s="88">
        <f>SUMPRODUCT(LARGE(AF43:AQ43,{1;2;3;4;5;6}))</f>
        <v>0</v>
      </c>
      <c r="AS43" s="88">
        <v>0</v>
      </c>
      <c r="AT43" s="122">
        <f>Tabella423[[#This Row],[25% PTI RNK 20/21]]+Tabella423[[#This Row],[PUNTI RANKING (best 6 results 21/22)]]</f>
        <v>0</v>
      </c>
    </row>
    <row r="44" spans="1:47" ht="18" customHeight="1" x14ac:dyDescent="0.25">
      <c r="A44" s="93"/>
      <c r="B44" s="141"/>
      <c r="C44" s="57"/>
      <c r="D44" s="57"/>
      <c r="E44" s="57"/>
      <c r="F44" s="57"/>
      <c r="G44" s="57"/>
      <c r="H44" s="56"/>
      <c r="I44" s="58"/>
      <c r="J44" s="56"/>
      <c r="K44" s="58"/>
      <c r="L44" s="56"/>
      <c r="M44" s="58"/>
      <c r="N44" s="56"/>
      <c r="O44" s="58"/>
      <c r="P44" s="56"/>
      <c r="Q44" s="58"/>
      <c r="R44" s="56"/>
      <c r="S44" s="58"/>
      <c r="T44" s="56"/>
      <c r="U44" s="58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72"/>
      <c r="AS44" s="58"/>
      <c r="AT44" s="117"/>
    </row>
    <row r="45" spans="1:47" ht="18" customHeight="1" x14ac:dyDescent="0.25">
      <c r="A45" s="93"/>
      <c r="B45" s="141"/>
      <c r="C45" s="57"/>
      <c r="D45" s="57"/>
      <c r="E45" s="57"/>
      <c r="F45" s="57"/>
      <c r="G45" s="57"/>
      <c r="H45" s="56"/>
      <c r="I45" s="58"/>
      <c r="J45" s="56"/>
      <c r="K45" s="58"/>
      <c r="L45" s="56"/>
      <c r="M45" s="58"/>
      <c r="N45" s="56"/>
      <c r="O45" s="58"/>
      <c r="P45" s="56"/>
      <c r="Q45" s="58"/>
      <c r="R45" s="56"/>
      <c r="S45" s="58"/>
      <c r="T45" s="56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72"/>
      <c r="AS45" s="58"/>
      <c r="AT45" s="117"/>
    </row>
    <row r="46" spans="1:47" ht="18" customHeight="1" x14ac:dyDescent="0.25">
      <c r="A46" s="93"/>
      <c r="B46" s="141"/>
      <c r="C46" s="57"/>
      <c r="D46" s="57"/>
      <c r="E46" s="57"/>
      <c r="F46" s="57"/>
      <c r="G46" s="57"/>
      <c r="H46" s="56"/>
      <c r="I46" s="58"/>
      <c r="J46" s="56"/>
      <c r="K46" s="58"/>
      <c r="L46" s="56"/>
      <c r="M46" s="58"/>
      <c r="N46" s="56"/>
      <c r="O46" s="58"/>
      <c r="P46" s="56"/>
      <c r="Q46" s="58"/>
      <c r="R46" s="56"/>
      <c r="S46" s="58"/>
      <c r="T46" s="56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72"/>
      <c r="AS46" s="58"/>
      <c r="AT46" s="117"/>
    </row>
    <row r="47" spans="1:47" ht="18" customHeight="1" x14ac:dyDescent="0.25">
      <c r="A47" s="93"/>
      <c r="B47" s="141"/>
      <c r="C47" s="57"/>
      <c r="D47" s="57"/>
      <c r="E47" s="57"/>
      <c r="F47" s="57"/>
      <c r="G47" s="57"/>
      <c r="H47" s="56"/>
      <c r="I47" s="58"/>
      <c r="J47" s="56"/>
      <c r="K47" s="58"/>
      <c r="L47" s="56"/>
      <c r="M47" s="58"/>
      <c r="N47" s="56"/>
      <c r="O47" s="58"/>
      <c r="P47" s="56"/>
      <c r="Q47" s="58"/>
      <c r="R47" s="56"/>
      <c r="S47" s="58"/>
      <c r="T47" s="56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72"/>
      <c r="AS47" s="58"/>
      <c r="AT47" s="117"/>
    </row>
    <row r="48" spans="1:47" ht="18" customHeight="1" x14ac:dyDescent="0.25">
      <c r="A48" s="93"/>
      <c r="B48" s="141"/>
      <c r="C48" s="57"/>
      <c r="D48" s="57"/>
      <c r="E48" s="57"/>
      <c r="F48" s="57"/>
      <c r="G48" s="57"/>
      <c r="H48" s="56"/>
      <c r="I48" s="58"/>
      <c r="J48" s="56"/>
      <c r="K48" s="58"/>
      <c r="L48" s="56"/>
      <c r="M48" s="58"/>
      <c r="N48" s="56"/>
      <c r="O48" s="58"/>
      <c r="P48" s="56"/>
      <c r="Q48" s="58"/>
      <c r="R48" s="56"/>
      <c r="S48" s="58"/>
      <c r="T48" s="56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72"/>
      <c r="AS48" s="58"/>
      <c r="AT48" s="117"/>
    </row>
    <row r="49" spans="1:47" ht="15.75" x14ac:dyDescent="0.25">
      <c r="A49" s="93"/>
      <c r="B49" s="141"/>
      <c r="C49" s="57"/>
      <c r="D49" s="57"/>
      <c r="E49" s="57"/>
      <c r="F49" s="57"/>
      <c r="G49" s="57"/>
      <c r="H49" s="56"/>
      <c r="I49" s="58"/>
      <c r="J49" s="56"/>
      <c r="K49" s="58"/>
      <c r="L49" s="56"/>
      <c r="M49" s="58"/>
      <c r="N49" s="56"/>
      <c r="O49" s="58"/>
      <c r="P49" s="56"/>
      <c r="Q49" s="58"/>
      <c r="R49" s="56"/>
      <c r="S49" s="58"/>
      <c r="T49" s="56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72"/>
      <c r="AS49" s="58"/>
      <c r="AT49" s="117"/>
    </row>
    <row r="50" spans="1:47" ht="15.75" x14ac:dyDescent="0.25">
      <c r="A50" s="93"/>
      <c r="B50" s="141"/>
      <c r="C50" s="57"/>
      <c r="D50" s="57"/>
      <c r="E50" s="57"/>
      <c r="F50" s="57"/>
      <c r="G50" s="57"/>
      <c r="H50" s="56"/>
      <c r="I50" s="58"/>
      <c r="J50" s="56"/>
      <c r="K50" s="58"/>
      <c r="L50" s="56"/>
      <c r="M50" s="58"/>
      <c r="N50" s="56"/>
      <c r="O50" s="58"/>
      <c r="P50" s="56"/>
      <c r="Q50" s="58"/>
      <c r="R50" s="56"/>
      <c r="S50" s="58"/>
      <c r="T50" s="56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72"/>
      <c r="AS50" s="58"/>
      <c r="AT50" s="117"/>
    </row>
    <row r="51" spans="1:47" ht="16.5" thickBot="1" x14ac:dyDescent="0.3">
      <c r="A51" s="93"/>
      <c r="B51" s="141"/>
      <c r="C51" s="57"/>
      <c r="D51" s="57"/>
      <c r="E51" s="57"/>
      <c r="F51" s="57"/>
      <c r="G51" s="57"/>
      <c r="H51" s="56"/>
      <c r="I51" s="58"/>
      <c r="J51" s="56"/>
      <c r="K51" s="58"/>
      <c r="L51" s="56"/>
      <c r="M51" s="58"/>
      <c r="N51" s="56"/>
      <c r="O51" s="58"/>
      <c r="P51" s="56"/>
      <c r="Q51" s="58"/>
      <c r="R51" s="56"/>
      <c r="S51" s="58"/>
      <c r="T51" s="56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60"/>
      <c r="AS51" s="58"/>
      <c r="AT51" s="72"/>
      <c r="AU51" s="61"/>
    </row>
    <row r="52" spans="1:47" ht="15.75" x14ac:dyDescent="0.25">
      <c r="A52" s="95" t="s">
        <v>127</v>
      </c>
      <c r="B52" s="142"/>
      <c r="C52" s="97"/>
      <c r="D52" s="97"/>
      <c r="E52" s="97"/>
      <c r="F52" s="97"/>
      <c r="G52" s="97"/>
      <c r="H52" s="98"/>
      <c r="I52" s="99"/>
      <c r="J52" s="100"/>
      <c r="K52" s="58"/>
      <c r="L52" s="56"/>
      <c r="M52" s="58"/>
      <c r="N52" s="56"/>
      <c r="O52" s="58"/>
      <c r="P52" s="56"/>
      <c r="Q52" s="58"/>
      <c r="R52" s="56"/>
      <c r="S52" s="58"/>
      <c r="T52" s="56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60"/>
      <c r="AS52" s="58"/>
      <c r="AT52" s="72"/>
      <c r="AU52" s="61"/>
    </row>
    <row r="53" spans="1:47" ht="15.75" x14ac:dyDescent="0.25">
      <c r="A53" s="96"/>
      <c r="B53" s="143"/>
      <c r="C53" s="101"/>
      <c r="D53" s="101"/>
      <c r="E53" s="101"/>
      <c r="F53" s="101"/>
      <c r="G53" s="101"/>
      <c r="H53" s="94"/>
      <c r="I53" s="102"/>
      <c r="J53" s="103"/>
      <c r="K53" s="58"/>
      <c r="L53" s="56"/>
      <c r="M53" s="58"/>
      <c r="N53" s="56"/>
      <c r="O53" s="58"/>
      <c r="P53" s="56"/>
      <c r="Q53" s="58"/>
      <c r="R53" s="56"/>
      <c r="S53" s="58"/>
      <c r="T53" s="56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60"/>
      <c r="AS53" s="58"/>
      <c r="AT53" s="72"/>
      <c r="AU53" s="61"/>
    </row>
    <row r="54" spans="1:47" ht="15.75" x14ac:dyDescent="0.25">
      <c r="A54" s="155" t="s">
        <v>132</v>
      </c>
      <c r="B54" s="156"/>
      <c r="C54" s="156"/>
      <c r="D54" s="123"/>
      <c r="E54" s="123"/>
      <c r="F54" s="157" t="s">
        <v>128</v>
      </c>
      <c r="G54" s="157"/>
      <c r="H54" s="157"/>
      <c r="I54" s="157"/>
      <c r="J54" s="158"/>
      <c r="K54" s="58"/>
      <c r="L54" s="56"/>
      <c r="M54" s="58"/>
      <c r="N54" s="56"/>
      <c r="O54" s="58"/>
      <c r="P54" s="56"/>
      <c r="Q54" s="58"/>
      <c r="R54" s="56"/>
      <c r="S54" s="58"/>
      <c r="T54" s="56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60"/>
      <c r="AS54" s="58"/>
      <c r="AT54" s="72"/>
      <c r="AU54" s="61"/>
    </row>
    <row r="55" spans="1:47" ht="15.75" x14ac:dyDescent="0.25">
      <c r="A55" s="155" t="s">
        <v>141</v>
      </c>
      <c r="B55" s="156"/>
      <c r="C55" s="156"/>
      <c r="D55" s="123"/>
      <c r="E55" s="123"/>
      <c r="F55" s="157" t="s">
        <v>143</v>
      </c>
      <c r="G55" s="157"/>
      <c r="H55" s="157"/>
      <c r="I55" s="157"/>
      <c r="J55" s="158"/>
      <c r="K55" s="58"/>
      <c r="L55" s="56"/>
      <c r="M55" s="58"/>
      <c r="N55" s="56"/>
      <c r="O55" s="58"/>
      <c r="P55" s="56"/>
      <c r="Q55" s="58"/>
      <c r="R55" s="56"/>
      <c r="S55" s="58"/>
      <c r="T55" s="56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0"/>
      <c r="AS55" s="58"/>
      <c r="AT55" s="72"/>
      <c r="AU55" s="61"/>
    </row>
    <row r="56" spans="1:47" ht="15.75" x14ac:dyDescent="0.25">
      <c r="A56" s="155" t="s">
        <v>142</v>
      </c>
      <c r="B56" s="156"/>
      <c r="C56" s="156"/>
      <c r="D56" s="123"/>
      <c r="E56" s="123"/>
      <c r="F56" s="157" t="s">
        <v>144</v>
      </c>
      <c r="G56" s="157"/>
      <c r="H56" s="157"/>
      <c r="I56" s="157"/>
      <c r="J56" s="158"/>
      <c r="K56" s="58"/>
      <c r="L56" s="56"/>
      <c r="M56" s="58"/>
      <c r="N56" s="56"/>
      <c r="O56" s="58"/>
      <c r="P56" s="56"/>
      <c r="Q56" s="58"/>
      <c r="R56" s="56"/>
      <c r="S56" s="58"/>
      <c r="T56" s="56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60"/>
      <c r="AS56" s="58"/>
      <c r="AT56" s="72"/>
      <c r="AU56" s="61"/>
    </row>
    <row r="57" spans="1:47" ht="15.75" x14ac:dyDescent="0.25">
      <c r="A57" s="155" t="s">
        <v>133</v>
      </c>
      <c r="B57" s="156"/>
      <c r="C57" s="156"/>
      <c r="D57" s="123"/>
      <c r="E57" s="123"/>
      <c r="F57" s="157" t="s">
        <v>129</v>
      </c>
      <c r="G57" s="157"/>
      <c r="H57" s="157"/>
      <c r="I57" s="157"/>
      <c r="J57" s="158"/>
      <c r="K57" s="58"/>
      <c r="L57" s="56"/>
      <c r="M57" s="58"/>
      <c r="N57" s="56"/>
      <c r="O57" s="58"/>
      <c r="P57" s="56"/>
      <c r="Q57" s="58"/>
      <c r="R57" s="56"/>
      <c r="S57" s="58"/>
      <c r="T57" s="56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0"/>
      <c r="AS57" s="58"/>
      <c r="AT57" s="72"/>
      <c r="AU57" s="61"/>
    </row>
    <row r="58" spans="1:47" ht="15.75" x14ac:dyDescent="0.25">
      <c r="A58" s="155" t="s">
        <v>134</v>
      </c>
      <c r="B58" s="156"/>
      <c r="C58" s="156"/>
      <c r="D58" s="123"/>
      <c r="E58" s="123"/>
      <c r="F58" s="157" t="s">
        <v>130</v>
      </c>
      <c r="G58" s="157"/>
      <c r="H58" s="157"/>
      <c r="I58" s="157"/>
      <c r="J58" s="158"/>
      <c r="K58" s="58"/>
      <c r="L58" s="56"/>
      <c r="M58" s="58"/>
      <c r="N58" s="56"/>
      <c r="O58" s="58"/>
      <c r="P58" s="56"/>
      <c r="Q58" s="58"/>
      <c r="R58" s="56"/>
      <c r="S58" s="58"/>
      <c r="T58" s="56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60"/>
      <c r="AS58" s="58"/>
      <c r="AT58" s="72"/>
      <c r="AU58" s="61"/>
    </row>
    <row r="59" spans="1:47" ht="15.75" x14ac:dyDescent="0.25">
      <c r="A59" s="155" t="s">
        <v>135</v>
      </c>
      <c r="B59" s="156"/>
      <c r="C59" s="156"/>
      <c r="D59" s="123"/>
      <c r="E59" s="123"/>
      <c r="F59" s="157" t="s">
        <v>149</v>
      </c>
      <c r="G59" s="157"/>
      <c r="H59" s="157"/>
      <c r="I59" s="157"/>
      <c r="J59" s="158"/>
      <c r="K59" s="58"/>
      <c r="L59" s="56"/>
      <c r="M59" s="58"/>
      <c r="N59" s="56"/>
      <c r="O59" s="58"/>
      <c r="P59" s="56"/>
      <c r="Q59" s="58"/>
      <c r="R59" s="56"/>
      <c r="S59" s="58"/>
      <c r="T59" s="56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60"/>
      <c r="AS59" s="58"/>
      <c r="AT59" s="72"/>
      <c r="AU59" s="61"/>
    </row>
    <row r="60" spans="1:47" ht="15.75" x14ac:dyDescent="0.25">
      <c r="A60" s="155" t="s">
        <v>136</v>
      </c>
      <c r="B60" s="156"/>
      <c r="C60" s="156"/>
      <c r="D60" s="123"/>
      <c r="E60" s="123"/>
      <c r="F60" s="157" t="s">
        <v>150</v>
      </c>
      <c r="G60" s="157"/>
      <c r="H60" s="157"/>
      <c r="I60" s="157"/>
      <c r="J60" s="158"/>
      <c r="K60" s="58"/>
      <c r="L60" s="56"/>
      <c r="M60" s="58"/>
      <c r="N60" s="56"/>
      <c r="O60" s="58"/>
      <c r="P60" s="56"/>
      <c r="Q60" s="58"/>
      <c r="R60" s="56"/>
      <c r="S60" s="58"/>
      <c r="T60" s="56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60"/>
      <c r="AS60" s="58"/>
      <c r="AT60" s="72"/>
      <c r="AU60" s="61"/>
    </row>
    <row r="61" spans="1:47" ht="16.5" thickBot="1" x14ac:dyDescent="0.3">
      <c r="A61" s="159" t="s">
        <v>137</v>
      </c>
      <c r="B61" s="160"/>
      <c r="C61" s="160"/>
      <c r="D61" s="124"/>
      <c r="E61" s="124"/>
      <c r="F61" s="161" t="s">
        <v>131</v>
      </c>
      <c r="G61" s="161"/>
      <c r="H61" s="161"/>
      <c r="I61" s="161"/>
      <c r="J61" s="162"/>
      <c r="K61" s="58"/>
      <c r="L61" s="56"/>
      <c r="M61" s="58"/>
      <c r="N61" s="56"/>
      <c r="O61" s="58"/>
      <c r="P61" s="56"/>
      <c r="Q61" s="58"/>
      <c r="R61" s="56"/>
      <c r="S61" s="58"/>
      <c r="T61" s="56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60"/>
      <c r="AS61" s="58"/>
      <c r="AT61" s="72"/>
      <c r="AU61" s="61"/>
    </row>
    <row r="62" spans="1:47" ht="15.75" x14ac:dyDescent="0.25">
      <c r="A62" s="93"/>
      <c r="B62" s="141"/>
      <c r="C62" s="57"/>
      <c r="D62" s="57"/>
      <c r="E62" s="57"/>
      <c r="F62" s="57"/>
      <c r="G62" s="57"/>
      <c r="H62" s="56"/>
      <c r="I62" s="58"/>
      <c r="J62" s="56"/>
      <c r="K62" s="58"/>
      <c r="L62" s="56"/>
      <c r="M62" s="58"/>
      <c r="N62" s="56"/>
      <c r="O62" s="58"/>
      <c r="P62" s="56"/>
      <c r="Q62" s="58"/>
      <c r="R62" s="56"/>
      <c r="S62" s="58"/>
      <c r="T62" s="56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60"/>
      <c r="AS62" s="58"/>
      <c r="AT62" s="72"/>
      <c r="AU62" s="61"/>
    </row>
    <row r="63" spans="1:47" ht="15.75" x14ac:dyDescent="0.25">
      <c r="A63" s="93"/>
      <c r="B63" s="141"/>
      <c r="C63" s="57"/>
      <c r="D63" s="57"/>
      <c r="E63" s="57"/>
      <c r="F63" s="57"/>
      <c r="G63" s="57"/>
      <c r="H63" s="56"/>
      <c r="I63" s="58"/>
      <c r="J63" s="56"/>
      <c r="K63" s="58"/>
      <c r="L63" s="56"/>
      <c r="M63" s="58"/>
      <c r="N63" s="56"/>
      <c r="O63" s="58"/>
      <c r="P63" s="56"/>
      <c r="Q63" s="58"/>
      <c r="R63" s="56"/>
      <c r="S63" s="58"/>
      <c r="T63" s="56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60"/>
      <c r="AS63" s="58"/>
      <c r="AT63" s="72"/>
      <c r="AU63" s="61"/>
    </row>
    <row r="64" spans="1:47" x14ac:dyDescent="0.25">
      <c r="A64" s="89"/>
      <c r="B64" s="144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1"/>
      <c r="AT64" s="118"/>
      <c r="AU64" s="61"/>
    </row>
    <row r="65" spans="1:47" x14ac:dyDescent="0.25">
      <c r="A65" s="89"/>
      <c r="B65" s="144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1"/>
      <c r="AT65" s="118"/>
      <c r="AU65" s="61"/>
    </row>
  </sheetData>
  <mergeCells count="18">
    <mergeCell ref="H1:AR1"/>
    <mergeCell ref="H2:AR2"/>
    <mergeCell ref="A54:C54"/>
    <mergeCell ref="F54:J54"/>
    <mergeCell ref="A55:C55"/>
    <mergeCell ref="F55:J55"/>
    <mergeCell ref="A56:C56"/>
    <mergeCell ref="F56:J56"/>
    <mergeCell ref="A57:C57"/>
    <mergeCell ref="F57:J57"/>
    <mergeCell ref="A58:C58"/>
    <mergeCell ref="F58:J58"/>
    <mergeCell ref="A59:C59"/>
    <mergeCell ref="F59:J59"/>
    <mergeCell ref="A60:C60"/>
    <mergeCell ref="F60:J60"/>
    <mergeCell ref="A61:C61"/>
    <mergeCell ref="F61:J61"/>
  </mergeCells>
  <conditionalFormatting sqref="AF9:AP34">
    <cfRule type="cellIs" dxfId="18" priority="30" operator="greaterThan">
      <formula>0</formula>
    </cfRule>
  </conditionalFormatting>
  <conditionalFormatting sqref="AF35:AP35">
    <cfRule type="cellIs" dxfId="17" priority="29" operator="greaterThan">
      <formula>0</formula>
    </cfRule>
  </conditionalFormatting>
  <conditionalFormatting sqref="AF36:AP39">
    <cfRule type="cellIs" dxfId="16" priority="28" operator="greaterThan">
      <formula>0</formula>
    </cfRule>
  </conditionalFormatting>
  <conditionalFormatting sqref="AF40:AP40">
    <cfRule type="cellIs" dxfId="15" priority="27" operator="greaterThan">
      <formula>0</formula>
    </cfRule>
  </conditionalFormatting>
  <conditionalFormatting sqref="AF41:AP41">
    <cfRule type="cellIs" dxfId="14" priority="26" operator="greaterThan">
      <formula>0</formula>
    </cfRule>
  </conditionalFormatting>
  <conditionalFormatting sqref="AF42:AP42">
    <cfRule type="cellIs" dxfId="13" priority="25" operator="greaterThan">
      <formula>0</formula>
    </cfRule>
  </conditionalFormatting>
  <conditionalFormatting sqref="B9">
    <cfRule type="iconSet" priority="23">
      <iconSet>
        <cfvo type="percent" val="0"/>
        <cfvo type="percent" val="0"/>
        <cfvo type="percent" val="0" gte="0"/>
      </iconSet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B9:B42">
    <cfRule type="iconSet" priority="18">
      <iconSet>
        <cfvo type="percent" val="0"/>
        <cfvo type="num" val="0"/>
        <cfvo type="num" val="1"/>
      </iconSet>
    </cfRule>
    <cfRule type="iconSet" priority="21">
      <iconSet>
        <cfvo type="percent" val="0"/>
        <cfvo type="num" val="0"/>
        <cfvo type="num" val="0" gte="0"/>
      </iconSet>
    </cfRule>
  </conditionalFormatting>
  <conditionalFormatting sqref="B43">
    <cfRule type="iconSet" priority="11">
      <iconSet>
        <cfvo type="percent" val="0"/>
        <cfvo type="num" val="0"/>
        <cfvo type="num" val="1"/>
      </iconSet>
    </cfRule>
    <cfRule type="iconSet" priority="14">
      <iconSet>
        <cfvo type="percent" val="0"/>
        <cfvo type="num" val="0"/>
        <cfvo type="num" val="0" gte="0"/>
      </iconSet>
    </cfRule>
  </conditionalFormatting>
  <conditionalFormatting sqref="AF43:AP43">
    <cfRule type="cellIs" dxfId="12" priority="8" operator="greaterThan">
      <formula>0</formula>
    </cfRule>
  </conditionalFormatting>
  <conditionalFormatting sqref="AQ9:AQ34">
    <cfRule type="cellIs" dxfId="11" priority="7" operator="greaterThan">
      <formula>0</formula>
    </cfRule>
  </conditionalFormatting>
  <conditionalFormatting sqref="AQ35">
    <cfRule type="cellIs" dxfId="10" priority="6" operator="greaterThan">
      <formula>0</formula>
    </cfRule>
  </conditionalFormatting>
  <conditionalFormatting sqref="AQ36:AQ39">
    <cfRule type="cellIs" dxfId="9" priority="5" operator="greaterThan">
      <formula>0</formula>
    </cfRule>
  </conditionalFormatting>
  <conditionalFormatting sqref="AQ40">
    <cfRule type="cellIs" dxfId="8" priority="4" operator="greaterThan">
      <formula>0</formula>
    </cfRule>
  </conditionalFormatting>
  <conditionalFormatting sqref="AQ41">
    <cfRule type="cellIs" dxfId="7" priority="3" operator="greaterThan">
      <formula>0</formula>
    </cfRule>
  </conditionalFormatting>
  <conditionalFormatting sqref="AQ42">
    <cfRule type="cellIs" dxfId="6" priority="2" operator="greaterThan">
      <formula>0</formula>
    </cfRule>
  </conditionalFormatting>
  <conditionalFormatting sqref="AQ43">
    <cfRule type="cellIs" dxfId="5" priority="1" operator="greaterThan">
      <formula>0</formula>
    </cfRule>
  </conditionalFormatting>
  <pageMargins left="0.25" right="0.25" top="0.75" bottom="0.75" header="0.3" footer="0.3"/>
  <pageSetup paperSize="8" scale="55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8BB772A4-D22B-4CFE-AF18-605A2F30F8F1}">
            <x14:iconSet iconSet="3Triangles">
              <x14:cfvo type="percent">
                <xm:f>0</xm:f>
              </x14:cfvo>
              <x14:cfvo type="num" gte="0">
                <xm:f>-1</xm:f>
              </x14:cfvo>
              <x14:cfvo type="num">
                <xm:f>1</xm:f>
              </x14:cfvo>
            </x14:iconSet>
          </x14:cfRule>
          <x14:cfRule type="iconSet" priority="17" id="{13F12847-501A-4CB5-8E19-31C467AAF670}">
            <x14:iconSet iconSet="3Triangles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</x14:iconSet>
          </x14:cfRule>
          <x14:cfRule type="iconSet" priority="19" id="{5AD773DD-D711-4227-B56D-4CE8DA8FCA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14:cfRule type="iconSet" priority="20" id="{3B9FBEA7-3739-413A-8D23-5A9826DD63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22" id="{E9E627AD-D788-4EC5-9434-4FBA69D6572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B9:B42</xm:sqref>
        </x14:conditionalFormatting>
        <x14:conditionalFormatting xmlns:xm="http://schemas.microsoft.com/office/excel/2006/main">
          <x14:cfRule type="iconSet" priority="9" id="{D1B01151-4091-4F34-BD7B-6D3D4F1C0EEF}">
            <x14:iconSet iconSet="3Triangles">
              <x14:cfvo type="percent">
                <xm:f>0</xm:f>
              </x14:cfvo>
              <x14:cfvo type="num" gte="0">
                <xm:f>-1</xm:f>
              </x14:cfvo>
              <x14:cfvo type="num">
                <xm:f>1</xm:f>
              </x14:cfvo>
            </x14:iconSet>
          </x14:cfRule>
          <x14:cfRule type="iconSet" priority="10" id="{053AB576-2A55-4A7D-8704-46A82B9984F3}">
            <x14:iconSet iconSet="3Triangles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</x14:iconSet>
          </x14:cfRule>
          <x14:cfRule type="iconSet" priority="12" id="{EB0D90CA-E5A0-40C5-8F3E-1A77A0C2C9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14:cfRule type="iconSet" priority="13" id="{46C3CB40-BDE9-400E-9E80-8FE6C658C93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5" id="{9370BCE6-0D76-4676-9876-2DE0A95019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2018-19</vt:lpstr>
      <vt:lpstr>2019-20</vt:lpstr>
      <vt:lpstr>2020-21</vt:lpstr>
      <vt:lpstr>2021-22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zugna_francesco</dc:creator>
  <cp:lastModifiedBy>Francesco Zugna</cp:lastModifiedBy>
  <cp:lastPrinted>2021-10-05T07:18:14Z</cp:lastPrinted>
  <dcterms:created xsi:type="dcterms:W3CDTF">2018-11-30T07:19:52Z</dcterms:created>
  <dcterms:modified xsi:type="dcterms:W3CDTF">2021-12-01T06:50:39Z</dcterms:modified>
</cp:coreProperties>
</file>